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P\2021-2022\Interclubs\"/>
    </mc:Choice>
  </mc:AlternateContent>
  <bookViews>
    <workbookView xWindow="0" yWindow="0" windowWidth="24000" windowHeight="9735" tabRatio="928"/>
  </bookViews>
  <sheets>
    <sheet name="Résultats" sheetId="25" r:id="rId1"/>
    <sheet name="Répartition" sheetId="1" r:id="rId2"/>
    <sheet name="repart tables" sheetId="24" r:id="rId3"/>
    <sheet name="Champ+ mont" sheetId="3" r:id="rId4"/>
    <sheet name="joueurs qualifiés" sheetId="22" r:id="rId5"/>
    <sheet name="FFT" sheetId="4" r:id="rId6"/>
    <sheet name="VI 1ers" sheetId="6" r:id="rId7"/>
    <sheet name="V 1ers" sheetId="8" r:id="rId8"/>
    <sheet name="IV 1ers " sheetId="11" r:id="rId9"/>
    <sheet name="III 1ers " sheetId="14" r:id="rId10"/>
    <sheet name="II 1er" sheetId="17" r:id="rId11"/>
    <sheet name="PO-PD I+II" sheetId="18" r:id="rId12"/>
    <sheet name="PO-PD II+III" sheetId="15" r:id="rId13"/>
    <sheet name="V 3èmes" sheetId="28" r:id="rId14"/>
    <sheet name="Calcul pts" sheetId="21" r:id="rId15"/>
    <sheet name="LISTE CLUB" sheetId="5" r:id="rId16"/>
    <sheet name="plan de salle" sheetId="32" r:id="rId17"/>
  </sheets>
  <definedNames>
    <definedName name="cinqdeux">Résultats!#REF!</definedName>
    <definedName name="clubs">'LISTE CLUB'!$A$1:$B$59</definedName>
    <definedName name="joueurs">'joueurs qualifiés'!$A$2:$B$89</definedName>
    <definedName name="joueurs3">'joueurs qualifiés'!$A$2:$F$89</definedName>
    <definedName name="joueurs4">'joueurs qualifiés'!$A$93:$E$104</definedName>
    <definedName name="matches">Résultats!$A$10:$F$355</definedName>
    <definedName name="SOMME">#REF!</definedName>
    <definedName name="_xlnm.Print_Area" localSheetId="0">Résultats!$A$1:$L$299</definedName>
  </definedNames>
  <calcPr calcId="152511"/>
  <customWorkbookViews>
    <customWorkbookView name="pc - Affichage personnalisé" guid="{32D1E7BF-E367-4F47-AECB-CBEFA55FAD2E}" mergeInterval="0" personalView="1" maximized="1" windowWidth="1596" windowHeight="675" tabRatio="928" activeSheetId="2"/>
  </customWorkbookViews>
</workbook>
</file>

<file path=xl/calcChain.xml><?xml version="1.0" encoding="utf-8"?>
<calcChain xmlns="http://schemas.openxmlformats.org/spreadsheetml/2006/main">
  <c r="B10" i="25" l="1"/>
  <c r="B11" i="25"/>
  <c r="B12" i="25"/>
  <c r="B13" i="25"/>
  <c r="B16" i="25"/>
  <c r="B17" i="25"/>
  <c r="B20" i="25"/>
  <c r="B28" i="25"/>
  <c r="B29" i="25"/>
  <c r="B30" i="25"/>
  <c r="B31" i="25"/>
  <c r="B34" i="25"/>
  <c r="B35" i="25"/>
  <c r="B38" i="25"/>
  <c r="B81" i="25" l="1"/>
  <c r="B80" i="25"/>
  <c r="B77" i="25"/>
  <c r="B76" i="25"/>
  <c r="B71" i="25"/>
  <c r="B68" i="25"/>
  <c r="B65" i="25"/>
  <c r="B64" i="25"/>
  <c r="B56" i="25"/>
  <c r="B53" i="25"/>
  <c r="B52" i="25"/>
  <c r="B49" i="25"/>
  <c r="B48" i="25"/>
  <c r="B47" i="25"/>
  <c r="B46" i="25"/>
  <c r="K81" i="25"/>
  <c r="K77" i="25"/>
  <c r="K76" i="25"/>
  <c r="B296" i="25"/>
  <c r="B292" i="25"/>
  <c r="B261" i="25"/>
  <c r="B257" i="25"/>
  <c r="B226" i="25"/>
  <c r="B222" i="25"/>
  <c r="B191" i="25"/>
  <c r="B187" i="25"/>
  <c r="K115" i="25"/>
  <c r="B115" i="25"/>
  <c r="K114" i="25"/>
  <c r="B114" i="25"/>
  <c r="K113" i="25"/>
  <c r="B113" i="25"/>
  <c r="K112" i="25"/>
  <c r="B112" i="25"/>
  <c r="K107" i="25"/>
  <c r="B107" i="25"/>
  <c r="K106" i="25"/>
  <c r="B106" i="25"/>
  <c r="B105" i="25"/>
  <c r="K101" i="25"/>
  <c r="B101" i="25"/>
  <c r="K100" i="25"/>
  <c r="B100" i="25"/>
  <c r="K99" i="25"/>
  <c r="B99" i="25"/>
  <c r="K95" i="25"/>
  <c r="B95" i="25"/>
  <c r="K94" i="25"/>
  <c r="B94" i="25"/>
  <c r="K93" i="25"/>
  <c r="B93" i="25"/>
  <c r="K88" i="25"/>
  <c r="B88" i="25"/>
  <c r="K87" i="25"/>
  <c r="B87" i="25"/>
  <c r="K86" i="25"/>
  <c r="B86" i="25"/>
  <c r="K230" i="25"/>
  <c r="H234" i="25" s="1"/>
  <c r="B230" i="25"/>
  <c r="K226" i="25"/>
  <c r="E235" i="25" s="1"/>
  <c r="K222" i="25"/>
  <c r="E233" i="25" s="1"/>
  <c r="K216" i="25"/>
  <c r="B216" i="25"/>
  <c r="K215" i="25"/>
  <c r="B215" i="25"/>
  <c r="K214" i="25"/>
  <c r="B214" i="25"/>
  <c r="K208" i="25"/>
  <c r="B208" i="25"/>
  <c r="K207" i="25"/>
  <c r="B207" i="25"/>
  <c r="K206" i="25"/>
  <c r="B206" i="25"/>
  <c r="K195" i="25"/>
  <c r="H199" i="25" s="1"/>
  <c r="B195" i="25"/>
  <c r="K191" i="25"/>
  <c r="E200" i="25" s="1"/>
  <c r="K187" i="25"/>
  <c r="E198" i="25" s="1"/>
  <c r="K181" i="25"/>
  <c r="B181" i="25"/>
  <c r="K180" i="25"/>
  <c r="B180" i="25"/>
  <c r="K179" i="25"/>
  <c r="B179" i="25"/>
  <c r="K173" i="25"/>
  <c r="B173" i="25"/>
  <c r="K172" i="25"/>
  <c r="B172" i="25"/>
  <c r="K171" i="25"/>
  <c r="B171" i="25"/>
  <c r="H270" i="25"/>
  <c r="K265" i="25"/>
  <c r="H269" i="25" s="1"/>
  <c r="B265" i="25"/>
  <c r="H268" i="25"/>
  <c r="K261" i="25"/>
  <c r="E270" i="25" s="1"/>
  <c r="E269" i="25"/>
  <c r="K257" i="25"/>
  <c r="E268" i="25" s="1"/>
  <c r="K251" i="25"/>
  <c r="B251" i="25"/>
  <c r="K250" i="25"/>
  <c r="B250" i="25"/>
  <c r="K249" i="25"/>
  <c r="B249" i="25"/>
  <c r="K243" i="25"/>
  <c r="B243" i="25"/>
  <c r="K242" i="25"/>
  <c r="B242" i="25"/>
  <c r="K241" i="25"/>
  <c r="B241" i="25"/>
  <c r="H305" i="25"/>
  <c r="K300" i="25"/>
  <c r="H304" i="25" s="1"/>
  <c r="B300" i="25"/>
  <c r="H303" i="25"/>
  <c r="K296" i="25"/>
  <c r="E305" i="25" s="1"/>
  <c r="E304" i="25"/>
  <c r="K292" i="25"/>
  <c r="E303" i="25" s="1"/>
  <c r="K286" i="25"/>
  <c r="B286" i="25"/>
  <c r="K285" i="25"/>
  <c r="B285" i="25"/>
  <c r="K284" i="25"/>
  <c r="B284" i="25"/>
  <c r="K278" i="25"/>
  <c r="B278" i="25"/>
  <c r="K277" i="25"/>
  <c r="B277" i="25"/>
  <c r="K276" i="25"/>
  <c r="B276" i="25"/>
  <c r="M24" i="1" l="1"/>
  <c r="K24" i="1"/>
  <c r="I24" i="1"/>
  <c r="K360" i="25"/>
  <c r="B360" i="25"/>
  <c r="H198" i="25" l="1"/>
  <c r="H200" i="25"/>
  <c r="E234" i="25"/>
  <c r="H233" i="25"/>
  <c r="H235" i="25"/>
  <c r="E339" i="25"/>
  <c r="H338" i="25"/>
  <c r="H340" i="25"/>
  <c r="B158" i="25" l="1"/>
  <c r="K157" i="25"/>
  <c r="B157" i="25"/>
  <c r="K156" i="25"/>
  <c r="B156" i="25"/>
  <c r="K155" i="25"/>
  <c r="B155" i="25"/>
  <c r="K150" i="25"/>
  <c r="B150" i="25"/>
  <c r="K149" i="25"/>
  <c r="B149" i="25"/>
  <c r="B148" i="25"/>
  <c r="K144" i="25"/>
  <c r="B144" i="25"/>
  <c r="K143" i="25"/>
  <c r="B143" i="25"/>
  <c r="K142" i="25"/>
  <c r="B142" i="25"/>
  <c r="K138" i="25"/>
  <c r="B138" i="25"/>
  <c r="K137" i="25"/>
  <c r="B137" i="25"/>
  <c r="K136" i="25"/>
  <c r="B136" i="25"/>
  <c r="K131" i="25"/>
  <c r="B131" i="25"/>
  <c r="K130" i="25"/>
  <c r="B130" i="25"/>
  <c r="K129" i="25"/>
  <c r="B129" i="25"/>
  <c r="K158" i="25" l="1"/>
  <c r="K349" i="25"/>
  <c r="M25" i="1" l="1"/>
  <c r="K25" i="1"/>
  <c r="I25" i="1"/>
  <c r="G24" i="1"/>
  <c r="G25" i="1" s="1"/>
  <c r="E24" i="1"/>
  <c r="E25" i="1" s="1"/>
  <c r="C24" i="1"/>
  <c r="C25" i="1" s="1"/>
  <c r="K46" i="25" l="1"/>
  <c r="E59" i="25" l="1"/>
  <c r="E60" i="25"/>
  <c r="Q243" i="28" l="1"/>
  <c r="Q3" i="6" l="1"/>
  <c r="O33" i="14"/>
  <c r="P33" i="14"/>
  <c r="B42" i="22" l="1"/>
  <c r="B49" i="22" l="1"/>
  <c r="B50" i="22"/>
  <c r="B96" i="22" l="1"/>
  <c r="B102" i="22"/>
  <c r="B101" i="22"/>
  <c r="B97" i="22"/>
  <c r="P3" i="6" l="1"/>
  <c r="O3" i="6"/>
  <c r="N3" i="6"/>
  <c r="P33" i="6"/>
  <c r="O33" i="6"/>
  <c r="N33" i="6"/>
  <c r="P63" i="6"/>
  <c r="O63" i="6"/>
  <c r="N63" i="6"/>
  <c r="P93" i="6"/>
  <c r="O93" i="6"/>
  <c r="N93" i="6"/>
  <c r="O123" i="6"/>
  <c r="N123" i="6"/>
  <c r="O153" i="6"/>
  <c r="N153" i="6"/>
  <c r="O183" i="6"/>
  <c r="N183" i="6"/>
  <c r="L183" i="6"/>
  <c r="L153" i="6"/>
  <c r="L123" i="6"/>
  <c r="L93" i="6"/>
  <c r="C98" i="6" s="1"/>
  <c r="L63" i="6"/>
  <c r="C68" i="6" s="1"/>
  <c r="L33" i="6"/>
  <c r="C46" i="6" s="1"/>
  <c r="L3" i="6"/>
  <c r="C16" i="6" s="1"/>
  <c r="R184" i="6"/>
  <c r="Q184" i="6"/>
  <c r="R183" i="6"/>
  <c r="Q183" i="6"/>
  <c r="R154" i="6"/>
  <c r="Q154" i="6"/>
  <c r="R153" i="6"/>
  <c r="Q153" i="6"/>
  <c r="R124" i="6"/>
  <c r="Q124" i="6"/>
  <c r="R123" i="6"/>
  <c r="Q123" i="6"/>
  <c r="R94" i="6"/>
  <c r="Q94" i="6"/>
  <c r="R93" i="6"/>
  <c r="Q93" i="6"/>
  <c r="R64" i="6"/>
  <c r="Q64" i="6"/>
  <c r="R63" i="6"/>
  <c r="Q63" i="6"/>
  <c r="R34" i="6"/>
  <c r="Q34" i="6"/>
  <c r="R33" i="6"/>
  <c r="Q33" i="6"/>
  <c r="R4" i="6"/>
  <c r="Q4" i="6"/>
  <c r="R3" i="6"/>
  <c r="C8" i="6" l="1"/>
  <c r="C9" i="6" s="1"/>
  <c r="C76" i="6"/>
  <c r="C106" i="6"/>
  <c r="C38" i="6"/>
  <c r="P3" i="28"/>
  <c r="O3" i="28"/>
  <c r="N3" i="28"/>
  <c r="P33" i="28"/>
  <c r="O33" i="28"/>
  <c r="N33" i="28"/>
  <c r="P63" i="28"/>
  <c r="O63" i="28"/>
  <c r="N63" i="28"/>
  <c r="P93" i="28"/>
  <c r="O93" i="28"/>
  <c r="N93" i="28"/>
  <c r="O123" i="28"/>
  <c r="N123" i="28"/>
  <c r="O153" i="28"/>
  <c r="N153" i="28"/>
  <c r="P183" i="28"/>
  <c r="O183" i="28"/>
  <c r="N183" i="28"/>
  <c r="P213" i="28"/>
  <c r="O213" i="28"/>
  <c r="N213" i="28"/>
  <c r="O243" i="28"/>
  <c r="N243" i="28"/>
  <c r="O273" i="28"/>
  <c r="N273" i="28"/>
  <c r="O303" i="28"/>
  <c r="N303" i="28"/>
  <c r="P333" i="28"/>
  <c r="O333" i="28"/>
  <c r="N333" i="28"/>
  <c r="L333" i="28"/>
  <c r="C338" i="28" s="1"/>
  <c r="L303" i="28"/>
  <c r="L273" i="28"/>
  <c r="L243" i="28"/>
  <c r="L213" i="28"/>
  <c r="C218" i="28" s="1"/>
  <c r="L183" i="28"/>
  <c r="C196" i="28" s="1"/>
  <c r="L153" i="28"/>
  <c r="L123" i="28"/>
  <c r="L93" i="28"/>
  <c r="C98" i="28" s="1"/>
  <c r="L63" i="28"/>
  <c r="C76" i="28" s="1"/>
  <c r="L33" i="28"/>
  <c r="C38" i="28" s="1"/>
  <c r="L3" i="28"/>
  <c r="C8" i="28" s="1"/>
  <c r="R334" i="28"/>
  <c r="Q334" i="28"/>
  <c r="R333" i="28"/>
  <c r="Q333" i="28"/>
  <c r="R304" i="28"/>
  <c r="Q304" i="28"/>
  <c r="R303" i="28"/>
  <c r="Q303" i="28"/>
  <c r="R274" i="28"/>
  <c r="Q274" i="28"/>
  <c r="R273" i="28"/>
  <c r="Q273" i="28"/>
  <c r="R244" i="28"/>
  <c r="Q244" i="28"/>
  <c r="R243" i="28"/>
  <c r="R214" i="28"/>
  <c r="Q214" i="28"/>
  <c r="R213" i="28"/>
  <c r="Q213" i="28"/>
  <c r="R184" i="28"/>
  <c r="Q184" i="28"/>
  <c r="R183" i="28"/>
  <c r="Q183" i="28"/>
  <c r="R154" i="28"/>
  <c r="Q154" i="28"/>
  <c r="R153" i="28"/>
  <c r="Q153" i="28"/>
  <c r="R124" i="28"/>
  <c r="Q124" i="28"/>
  <c r="R123" i="28"/>
  <c r="Q123" i="28"/>
  <c r="R94" i="28"/>
  <c r="Q94" i="28"/>
  <c r="R93" i="28"/>
  <c r="Q93" i="28"/>
  <c r="R64" i="28"/>
  <c r="Q64" i="28"/>
  <c r="R63" i="28"/>
  <c r="Q63" i="28"/>
  <c r="R34" i="28"/>
  <c r="Q34" i="28"/>
  <c r="R33" i="28"/>
  <c r="Q33" i="28"/>
  <c r="R4" i="28"/>
  <c r="Q4" i="28"/>
  <c r="R3" i="28"/>
  <c r="Q3" i="28"/>
  <c r="P3" i="18"/>
  <c r="O3" i="18"/>
  <c r="N3" i="18"/>
  <c r="P33" i="18"/>
  <c r="O33" i="18"/>
  <c r="N33" i="18"/>
  <c r="P63" i="18"/>
  <c r="O63" i="18"/>
  <c r="N63" i="18"/>
  <c r="C76" i="18"/>
  <c r="C68" i="18"/>
  <c r="L63" i="18"/>
  <c r="C38" i="18"/>
  <c r="L33" i="18"/>
  <c r="C16" i="18"/>
  <c r="E22" i="18" s="1"/>
  <c r="C8" i="18"/>
  <c r="E12" i="18" s="1"/>
  <c r="L3" i="18"/>
  <c r="C16" i="28" l="1"/>
  <c r="E21" i="28" s="1"/>
  <c r="C68" i="28"/>
  <c r="E73" i="28" s="1"/>
  <c r="C188" i="28"/>
  <c r="E194" i="28" s="1"/>
  <c r="E79" i="28"/>
  <c r="E80" i="28"/>
  <c r="E82" i="28"/>
  <c r="E81" i="28"/>
  <c r="E202" i="28"/>
  <c r="E200" i="28"/>
  <c r="E199" i="28"/>
  <c r="E201" i="28"/>
  <c r="C99" i="28"/>
  <c r="E104" i="28"/>
  <c r="E101" i="28"/>
  <c r="E103" i="28"/>
  <c r="E102" i="28"/>
  <c r="C219" i="28"/>
  <c r="E224" i="28"/>
  <c r="E222" i="28"/>
  <c r="E221" i="28"/>
  <c r="E223" i="28"/>
  <c r="C339" i="28"/>
  <c r="E344" i="28"/>
  <c r="E343" i="28"/>
  <c r="E342" i="28"/>
  <c r="E341" i="28"/>
  <c r="C39" i="28"/>
  <c r="E42" i="28"/>
  <c r="E44" i="28"/>
  <c r="E41" i="28"/>
  <c r="E43" i="28"/>
  <c r="C46" i="28"/>
  <c r="C106" i="28"/>
  <c r="C226" i="28"/>
  <c r="C346" i="28"/>
  <c r="C77" i="28"/>
  <c r="C197" i="28"/>
  <c r="E19" i="18"/>
  <c r="E20" i="18"/>
  <c r="E11" i="18"/>
  <c r="E21" i="18"/>
  <c r="E13" i="18"/>
  <c r="C9" i="18"/>
  <c r="E14" i="18"/>
  <c r="C17" i="18"/>
  <c r="P33" i="15"/>
  <c r="O33" i="15"/>
  <c r="N33" i="15"/>
  <c r="P63" i="15"/>
  <c r="O63" i="15"/>
  <c r="N63" i="15"/>
  <c r="P93" i="15"/>
  <c r="O93" i="15"/>
  <c r="N93" i="15"/>
  <c r="P123" i="15"/>
  <c r="O123" i="15"/>
  <c r="N123" i="15"/>
  <c r="P153" i="15"/>
  <c r="O153" i="15"/>
  <c r="N153" i="15"/>
  <c r="P183" i="15"/>
  <c r="O183" i="15"/>
  <c r="N183" i="15"/>
  <c r="P213" i="15"/>
  <c r="O213" i="15"/>
  <c r="N213" i="15"/>
  <c r="P243" i="15"/>
  <c r="O243" i="15"/>
  <c r="N243" i="15"/>
  <c r="C256" i="15"/>
  <c r="C248" i="15"/>
  <c r="L243" i="15"/>
  <c r="C226" i="15"/>
  <c r="C218" i="15"/>
  <c r="L213" i="15"/>
  <c r="C196" i="15"/>
  <c r="C188" i="15"/>
  <c r="L183" i="15"/>
  <c r="C166" i="15"/>
  <c r="C158" i="15"/>
  <c r="L153" i="15"/>
  <c r="C136" i="15"/>
  <c r="C128" i="15"/>
  <c r="L123" i="15"/>
  <c r="C106" i="15"/>
  <c r="C98" i="15"/>
  <c r="L93" i="15"/>
  <c r="C76" i="15"/>
  <c r="C68" i="15"/>
  <c r="L63" i="15"/>
  <c r="C46" i="15"/>
  <c r="C38" i="15"/>
  <c r="L33" i="15"/>
  <c r="C16" i="15"/>
  <c r="C8" i="15"/>
  <c r="L3" i="15"/>
  <c r="E19" i="28" l="1"/>
  <c r="C189" i="28"/>
  <c r="E74" i="28"/>
  <c r="E22" i="28"/>
  <c r="E71" i="28"/>
  <c r="E191" i="28"/>
  <c r="E192" i="28"/>
  <c r="E193" i="28"/>
  <c r="E20" i="28"/>
  <c r="E72" i="28"/>
  <c r="C69" i="28"/>
  <c r="C17" i="28"/>
  <c r="C107" i="28"/>
  <c r="E112" i="28"/>
  <c r="E109" i="28"/>
  <c r="E111" i="28"/>
  <c r="E110" i="28"/>
  <c r="C47" i="28"/>
  <c r="E49" i="28"/>
  <c r="E51" i="28"/>
  <c r="E50" i="28"/>
  <c r="E52" i="28"/>
  <c r="C347" i="28"/>
  <c r="E352" i="28"/>
  <c r="E350" i="28"/>
  <c r="E349" i="28"/>
  <c r="E351" i="28"/>
  <c r="C227" i="28"/>
  <c r="E232" i="28"/>
  <c r="E230" i="28"/>
  <c r="E229" i="28"/>
  <c r="E231" i="28"/>
  <c r="E11" i="28"/>
  <c r="E14" i="28"/>
  <c r="C9" i="28"/>
  <c r="E13" i="28"/>
  <c r="E12" i="28"/>
  <c r="B98" i="22"/>
  <c r="B100" i="22"/>
  <c r="B93" i="22"/>
  <c r="B99" i="22"/>
  <c r="B94" i="22"/>
  <c r="B95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53" i="22"/>
  <c r="B20" i="22"/>
  <c r="B65" i="22"/>
  <c r="B57" i="22"/>
  <c r="B22" i="22"/>
  <c r="B28" i="22"/>
  <c r="B33" i="22"/>
  <c r="B21" i="22"/>
  <c r="B67" i="22"/>
  <c r="B58" i="22"/>
  <c r="B8" i="22"/>
  <c r="B9" i="22"/>
  <c r="B34" i="22"/>
  <c r="B61" i="22"/>
  <c r="B24" i="22"/>
  <c r="B46" i="22"/>
  <c r="B2" i="22"/>
  <c r="B27" i="22"/>
  <c r="B35" i="22"/>
  <c r="B60" i="22"/>
  <c r="B51" i="22"/>
  <c r="B62" i="22"/>
  <c r="B39" i="22"/>
  <c r="B5" i="22"/>
  <c r="B29" i="22"/>
  <c r="B55" i="22"/>
  <c r="B43" i="22"/>
  <c r="B31" i="22"/>
  <c r="B38" i="22"/>
  <c r="B14" i="22"/>
  <c r="B25" i="22"/>
  <c r="B52" i="22"/>
  <c r="B19" i="22"/>
  <c r="B26" i="22"/>
  <c r="B41" i="22"/>
  <c r="B7" i="22"/>
  <c r="B40" i="22"/>
  <c r="B32" i="22"/>
  <c r="B45" i="22"/>
  <c r="B69" i="22"/>
  <c r="B15" i="22"/>
  <c r="B3" i="22"/>
  <c r="B13" i="22"/>
  <c r="B59" i="22"/>
  <c r="B54" i="22"/>
  <c r="B11" i="22"/>
  <c r="B44" i="22"/>
  <c r="B66" i="22"/>
  <c r="B47" i="22"/>
  <c r="B23" i="22"/>
  <c r="B16" i="22"/>
  <c r="B4" i="22"/>
  <c r="B17" i="22"/>
  <c r="B56" i="22"/>
  <c r="B63" i="22"/>
  <c r="B48" i="22"/>
  <c r="B37" i="22"/>
  <c r="B12" i="22"/>
  <c r="B68" i="22"/>
  <c r="B6" i="22"/>
  <c r="B64" i="22"/>
  <c r="B30" i="22"/>
  <c r="B36" i="22"/>
  <c r="B18" i="22"/>
  <c r="J17" i="21"/>
  <c r="I17" i="21"/>
  <c r="H17" i="21"/>
  <c r="G17" i="21"/>
  <c r="F17" i="21"/>
  <c r="E17" i="21"/>
  <c r="D17" i="21"/>
  <c r="C17" i="21"/>
  <c r="B17" i="21"/>
  <c r="A17" i="21"/>
  <c r="K17" i="21" s="1"/>
  <c r="L16" i="21"/>
  <c r="K16" i="21"/>
  <c r="L15" i="21"/>
  <c r="K15" i="21"/>
  <c r="L14" i="21"/>
  <c r="K14" i="21"/>
  <c r="L13" i="21"/>
  <c r="K13" i="21"/>
  <c r="L12" i="21"/>
  <c r="K12" i="21"/>
  <c r="L11" i="21"/>
  <c r="K11" i="21"/>
  <c r="L10" i="21"/>
  <c r="K10" i="21"/>
  <c r="L9" i="21"/>
  <c r="K9" i="21"/>
  <c r="L8" i="21"/>
  <c r="K8" i="21"/>
  <c r="L7" i="21"/>
  <c r="K7" i="21"/>
  <c r="L6" i="21"/>
  <c r="K6" i="21"/>
  <c r="L5" i="21"/>
  <c r="K5" i="21"/>
  <c r="L4" i="21"/>
  <c r="K4" i="21"/>
  <c r="L3" i="21"/>
  <c r="K3" i="21"/>
  <c r="L2" i="21"/>
  <c r="K2" i="21"/>
  <c r="L1" i="21"/>
  <c r="K1" i="21"/>
  <c r="K18" i="21" s="1"/>
  <c r="E82" i="18"/>
  <c r="E81" i="18"/>
  <c r="E72" i="18"/>
  <c r="E71" i="18"/>
  <c r="E74" i="18"/>
  <c r="E44" i="18"/>
  <c r="E262" i="15"/>
  <c r="E261" i="15"/>
  <c r="E260" i="15"/>
  <c r="E259" i="15"/>
  <c r="C257" i="15"/>
  <c r="E254" i="15"/>
  <c r="E253" i="15"/>
  <c r="E252" i="15"/>
  <c r="E251" i="15"/>
  <c r="C249" i="15"/>
  <c r="E232" i="15"/>
  <c r="E231" i="15"/>
  <c r="E230" i="15"/>
  <c r="E229" i="15"/>
  <c r="C227" i="15"/>
  <c r="E224" i="15"/>
  <c r="E223" i="15"/>
  <c r="E222" i="15"/>
  <c r="E221" i="15"/>
  <c r="C219" i="15"/>
  <c r="E202" i="15"/>
  <c r="E201" i="15"/>
  <c r="E200" i="15"/>
  <c r="E199" i="15"/>
  <c r="C197" i="15"/>
  <c r="E194" i="15"/>
  <c r="E193" i="15"/>
  <c r="E192" i="15"/>
  <c r="E191" i="15"/>
  <c r="C189" i="15"/>
  <c r="E172" i="15"/>
  <c r="E171" i="15"/>
  <c r="E170" i="15"/>
  <c r="E169" i="15"/>
  <c r="C167" i="15"/>
  <c r="E164" i="15"/>
  <c r="E163" i="15"/>
  <c r="E162" i="15"/>
  <c r="E161" i="15"/>
  <c r="C159" i="15"/>
  <c r="E142" i="15"/>
  <c r="E141" i="15"/>
  <c r="E140" i="15"/>
  <c r="E139" i="15"/>
  <c r="C137" i="15"/>
  <c r="E134" i="15"/>
  <c r="E133" i="15"/>
  <c r="E132" i="15"/>
  <c r="E131" i="15"/>
  <c r="C129" i="15"/>
  <c r="E112" i="15"/>
  <c r="E111" i="15"/>
  <c r="E110" i="15"/>
  <c r="E109" i="15"/>
  <c r="C107" i="15"/>
  <c r="E104" i="15"/>
  <c r="E103" i="15"/>
  <c r="E102" i="15"/>
  <c r="E101" i="15"/>
  <c r="C99" i="15"/>
  <c r="C90" i="15"/>
  <c r="C120" i="15" s="1"/>
  <c r="C150" i="15" s="1"/>
  <c r="C180" i="15" s="1"/>
  <c r="C210" i="15" s="1"/>
  <c r="C240" i="15" s="1"/>
  <c r="C270" i="15" s="1"/>
  <c r="E82" i="15"/>
  <c r="E81" i="15"/>
  <c r="E80" i="15"/>
  <c r="E79" i="15"/>
  <c r="C77" i="15"/>
  <c r="E74" i="15"/>
  <c r="E73" i="15"/>
  <c r="E72" i="15"/>
  <c r="E71" i="15"/>
  <c r="C69" i="15"/>
  <c r="C60" i="15"/>
  <c r="E52" i="15"/>
  <c r="E51" i="15"/>
  <c r="E50" i="15"/>
  <c r="E49" i="15"/>
  <c r="C47" i="15"/>
  <c r="E44" i="15"/>
  <c r="E43" i="15"/>
  <c r="E42" i="15"/>
  <c r="E41" i="15"/>
  <c r="C39" i="15"/>
  <c r="E22" i="15"/>
  <c r="E21" i="15"/>
  <c r="E20" i="15"/>
  <c r="E19" i="15"/>
  <c r="C17" i="15"/>
  <c r="E14" i="15"/>
  <c r="E13" i="15"/>
  <c r="E12" i="15"/>
  <c r="E11" i="15"/>
  <c r="C9" i="15"/>
  <c r="P3" i="15"/>
  <c r="O3" i="15"/>
  <c r="N3" i="15"/>
  <c r="C6" i="3"/>
  <c r="B349" i="25"/>
  <c r="M63" i="18" s="1"/>
  <c r="K348" i="25"/>
  <c r="C46" i="18"/>
  <c r="E51" i="18" s="1"/>
  <c r="B348" i="25"/>
  <c r="M33" i="18" s="1"/>
  <c r="K347" i="25"/>
  <c r="B347" i="25"/>
  <c r="M3" i="18" s="1"/>
  <c r="K335" i="25"/>
  <c r="H339" i="25" s="1"/>
  <c r="B335" i="25"/>
  <c r="M243" i="15" s="1"/>
  <c r="K331" i="25"/>
  <c r="E340" i="25" s="1"/>
  <c r="M213" i="15"/>
  <c r="K327" i="25"/>
  <c r="E338" i="25" s="1"/>
  <c r="M183" i="15"/>
  <c r="K321" i="25"/>
  <c r="B321" i="25"/>
  <c r="M153" i="15" s="1"/>
  <c r="K320" i="25"/>
  <c r="B320" i="25"/>
  <c r="M123" i="15" s="1"/>
  <c r="K319" i="25"/>
  <c r="B319" i="25"/>
  <c r="M93" i="15" s="1"/>
  <c r="K313" i="25"/>
  <c r="B313" i="25"/>
  <c r="M63" i="15" s="1"/>
  <c r="K312" i="25"/>
  <c r="B312" i="25"/>
  <c r="M33" i="15" s="1"/>
  <c r="K311" i="25"/>
  <c r="B311" i="25"/>
  <c r="M273" i="28"/>
  <c r="M243" i="28"/>
  <c r="M213" i="28"/>
  <c r="M183" i="28"/>
  <c r="M153" i="28"/>
  <c r="M123" i="28"/>
  <c r="M93" i="28"/>
  <c r="M63" i="28"/>
  <c r="M33" i="28"/>
  <c r="C166" i="28"/>
  <c r="E169" i="28" s="1"/>
  <c r="M3" i="28"/>
  <c r="K71" i="25"/>
  <c r="C12" i="3" s="1"/>
  <c r="M3" i="17"/>
  <c r="K68" i="25"/>
  <c r="C13" i="3" s="1"/>
  <c r="M63" i="14"/>
  <c r="K65" i="25"/>
  <c r="M33" i="14"/>
  <c r="K64" i="25"/>
  <c r="M3" i="14"/>
  <c r="M220" i="11"/>
  <c r="M189" i="11"/>
  <c r="M127" i="11"/>
  <c r="K49" i="25"/>
  <c r="M96" i="11"/>
  <c r="K48" i="25"/>
  <c r="M65" i="11"/>
  <c r="K47" i="25"/>
  <c r="M34" i="11"/>
  <c r="M3" i="11"/>
  <c r="M189" i="8"/>
  <c r="M158" i="8"/>
  <c r="M96" i="8"/>
  <c r="M65" i="8"/>
  <c r="K29" i="25"/>
  <c r="M34" i="8"/>
  <c r="K28" i="25"/>
  <c r="M3" i="8"/>
  <c r="M183" i="6"/>
  <c r="M153" i="6"/>
  <c r="M123" i="6"/>
  <c r="K13" i="25"/>
  <c r="M93" i="6"/>
  <c r="K12" i="25"/>
  <c r="M63" i="6"/>
  <c r="K11" i="25"/>
  <c r="M33" i="6"/>
  <c r="K10" i="25"/>
  <c r="M3" i="6"/>
  <c r="C16" i="17"/>
  <c r="E20" i="17" s="1"/>
  <c r="C8" i="17"/>
  <c r="E13" i="17" s="1"/>
  <c r="P3" i="17"/>
  <c r="O3" i="17"/>
  <c r="N3" i="17"/>
  <c r="L3" i="17"/>
  <c r="O63" i="14"/>
  <c r="N63" i="14"/>
  <c r="L63" i="14"/>
  <c r="C46" i="14"/>
  <c r="E52" i="14" s="1"/>
  <c r="C38" i="14"/>
  <c r="E42" i="14" s="1"/>
  <c r="N33" i="14"/>
  <c r="L33" i="14"/>
  <c r="C16" i="14"/>
  <c r="E21" i="14" s="1"/>
  <c r="C8" i="14"/>
  <c r="E13" i="14" s="1"/>
  <c r="P3" i="14"/>
  <c r="O3" i="14"/>
  <c r="N3" i="14"/>
  <c r="L3" i="14"/>
  <c r="O220" i="11"/>
  <c r="N220" i="11"/>
  <c r="L220" i="11"/>
  <c r="O189" i="11"/>
  <c r="N189" i="11"/>
  <c r="L189" i="11"/>
  <c r="E177" i="11"/>
  <c r="E176" i="11"/>
  <c r="E175" i="11"/>
  <c r="E174" i="11"/>
  <c r="C172" i="11"/>
  <c r="C171" i="11"/>
  <c r="E169" i="11"/>
  <c r="E168" i="11"/>
  <c r="E167" i="11"/>
  <c r="E166" i="11"/>
  <c r="C164" i="11"/>
  <c r="C163" i="11"/>
  <c r="R157" i="11"/>
  <c r="N157" i="11"/>
  <c r="R156" i="11"/>
  <c r="M156" i="11"/>
  <c r="O127" i="11"/>
  <c r="N127" i="11"/>
  <c r="L127" i="11"/>
  <c r="C109" i="11"/>
  <c r="E114" i="11" s="1"/>
  <c r="C101" i="11"/>
  <c r="E106" i="11" s="1"/>
  <c r="P96" i="11"/>
  <c r="O96" i="11"/>
  <c r="N96" i="11"/>
  <c r="L96" i="11"/>
  <c r="C78" i="11"/>
  <c r="E81" i="11" s="1"/>
  <c r="C70" i="11"/>
  <c r="E74" i="11" s="1"/>
  <c r="P65" i="11"/>
  <c r="O65" i="11"/>
  <c r="N65" i="11"/>
  <c r="L65" i="11"/>
  <c r="C47" i="11"/>
  <c r="E50" i="11" s="1"/>
  <c r="C39" i="11"/>
  <c r="E44" i="11" s="1"/>
  <c r="P34" i="11"/>
  <c r="O34" i="11"/>
  <c r="N34" i="11"/>
  <c r="L34" i="11"/>
  <c r="C16" i="11"/>
  <c r="E21" i="11" s="1"/>
  <c r="C8" i="11"/>
  <c r="E13" i="11" s="1"/>
  <c r="P3" i="11"/>
  <c r="O3" i="11"/>
  <c r="N3" i="11"/>
  <c r="L3" i="11"/>
  <c r="O189" i="8"/>
  <c r="N189" i="8"/>
  <c r="L189" i="8"/>
  <c r="O158" i="8"/>
  <c r="N158" i="8"/>
  <c r="L158" i="8"/>
  <c r="O127" i="8"/>
  <c r="N127" i="8"/>
  <c r="M127" i="8"/>
  <c r="L127" i="8"/>
  <c r="C109" i="8"/>
  <c r="E112" i="8" s="1"/>
  <c r="C101" i="8"/>
  <c r="E106" i="8" s="1"/>
  <c r="P96" i="8"/>
  <c r="O96" i="8"/>
  <c r="N96" i="8"/>
  <c r="L96" i="8"/>
  <c r="C78" i="8"/>
  <c r="E81" i="8" s="1"/>
  <c r="C70" i="8"/>
  <c r="E76" i="8" s="1"/>
  <c r="P65" i="8"/>
  <c r="O65" i="8"/>
  <c r="N65" i="8"/>
  <c r="L65" i="8"/>
  <c r="C47" i="8"/>
  <c r="E52" i="8" s="1"/>
  <c r="C39" i="8"/>
  <c r="E45" i="8" s="1"/>
  <c r="P34" i="8"/>
  <c r="O34" i="8"/>
  <c r="N34" i="8"/>
  <c r="L34" i="8"/>
  <c r="C16" i="8"/>
  <c r="E21" i="8" s="1"/>
  <c r="C8" i="8"/>
  <c r="E14" i="8" s="1"/>
  <c r="O3" i="8"/>
  <c r="N3" i="8"/>
  <c r="L3" i="8"/>
  <c r="E111" i="6"/>
  <c r="E102" i="6"/>
  <c r="E81" i="6"/>
  <c r="E72" i="6"/>
  <c r="E51" i="6"/>
  <c r="E44" i="6"/>
  <c r="E21" i="6"/>
  <c r="E14" i="6"/>
  <c r="P189" i="11" l="1"/>
  <c r="C76" i="14"/>
  <c r="C202" i="11"/>
  <c r="C140" i="11"/>
  <c r="K52" i="25"/>
  <c r="P127" i="11"/>
  <c r="K34" i="25"/>
  <c r="C132" i="8"/>
  <c r="E82" i="8"/>
  <c r="K16" i="25"/>
  <c r="C128" i="6"/>
  <c r="E132" i="6" s="1"/>
  <c r="C17" i="14"/>
  <c r="E19" i="11"/>
  <c r="E20" i="14"/>
  <c r="C136" i="28"/>
  <c r="C137" i="28" s="1"/>
  <c r="E172" i="28"/>
  <c r="E170" i="28"/>
  <c r="C167" i="28"/>
  <c r="K17" i="25"/>
  <c r="C158" i="6"/>
  <c r="E163" i="6" s="1"/>
  <c r="E171" i="28"/>
  <c r="E19" i="14"/>
  <c r="E104" i="11"/>
  <c r="C17" i="11"/>
  <c r="E105" i="11"/>
  <c r="K53" i="25"/>
  <c r="E107" i="11"/>
  <c r="E20" i="11"/>
  <c r="C102" i="11"/>
  <c r="C140" i="8"/>
  <c r="E146" i="8" s="1"/>
  <c r="C166" i="6"/>
  <c r="E172" i="6" s="1"/>
  <c r="C136" i="6"/>
  <c r="E141" i="6" s="1"/>
  <c r="K20" i="25"/>
  <c r="C16" i="3" s="1"/>
  <c r="L17" i="21"/>
  <c r="L18" i="21"/>
  <c r="C308" i="28"/>
  <c r="P303" i="28"/>
  <c r="C316" i="28"/>
  <c r="C128" i="28"/>
  <c r="P123" i="28"/>
  <c r="P153" i="28"/>
  <c r="C158" i="28"/>
  <c r="C256" i="28"/>
  <c r="C163" i="8"/>
  <c r="C164" i="8" s="1"/>
  <c r="P158" i="8"/>
  <c r="E83" i="8"/>
  <c r="E105" i="8"/>
  <c r="E19" i="8"/>
  <c r="E51" i="8"/>
  <c r="C79" i="8"/>
  <c r="E84" i="8"/>
  <c r="E12" i="11"/>
  <c r="E112" i="11"/>
  <c r="E12" i="14"/>
  <c r="E41" i="14"/>
  <c r="E12" i="17"/>
  <c r="M303" i="28"/>
  <c r="E22" i="11"/>
  <c r="E113" i="11"/>
  <c r="E22" i="14"/>
  <c r="M3" i="15"/>
  <c r="M333" i="28"/>
  <c r="C48" i="8"/>
  <c r="E53" i="8"/>
  <c r="E73" i="8"/>
  <c r="C102" i="8"/>
  <c r="E107" i="8"/>
  <c r="C9" i="11"/>
  <c r="E14" i="11"/>
  <c r="C194" i="11"/>
  <c r="C9" i="14"/>
  <c r="E14" i="14"/>
  <c r="E43" i="14"/>
  <c r="E50" i="8"/>
  <c r="E74" i="8"/>
  <c r="E104" i="8"/>
  <c r="E11" i="11"/>
  <c r="E11" i="14"/>
  <c r="C39" i="14"/>
  <c r="E44" i="14"/>
  <c r="E75" i="8"/>
  <c r="C71" i="8"/>
  <c r="C17" i="8"/>
  <c r="E22" i="8"/>
  <c r="E20" i="8"/>
  <c r="E113" i="8"/>
  <c r="C40" i="8"/>
  <c r="E42" i="8"/>
  <c r="E43" i="8"/>
  <c r="E12" i="8"/>
  <c r="E82" i="11"/>
  <c r="E83" i="11"/>
  <c r="C79" i="11"/>
  <c r="E84" i="11"/>
  <c r="E75" i="11"/>
  <c r="C71" i="11"/>
  <c r="E76" i="11"/>
  <c r="E73" i="11"/>
  <c r="E42" i="11"/>
  <c r="C9" i="17"/>
  <c r="E14" i="17"/>
  <c r="E11" i="17"/>
  <c r="O25" i="1"/>
  <c r="E114" i="8"/>
  <c r="C110" i="8"/>
  <c r="E115" i="8"/>
  <c r="E44" i="8"/>
  <c r="P127" i="8"/>
  <c r="E11" i="8"/>
  <c r="E13" i="8"/>
  <c r="C9" i="8"/>
  <c r="C110" i="11"/>
  <c r="E115" i="11"/>
  <c r="E51" i="11"/>
  <c r="E52" i="11"/>
  <c r="C48" i="11"/>
  <c r="E53" i="11"/>
  <c r="C40" i="11"/>
  <c r="E45" i="11"/>
  <c r="E43" i="11"/>
  <c r="E50" i="14"/>
  <c r="C68" i="14"/>
  <c r="P63" i="14"/>
  <c r="E49" i="14"/>
  <c r="E51" i="14"/>
  <c r="C47" i="14"/>
  <c r="C17" i="17"/>
  <c r="E22" i="17"/>
  <c r="E19" i="17"/>
  <c r="E21" i="17"/>
  <c r="E80" i="6"/>
  <c r="E52" i="6"/>
  <c r="C17" i="6"/>
  <c r="E79" i="6"/>
  <c r="C107" i="6"/>
  <c r="E41" i="6"/>
  <c r="E42" i="6"/>
  <c r="E11" i="6"/>
  <c r="E22" i="6"/>
  <c r="E82" i="6"/>
  <c r="E109" i="6"/>
  <c r="E12" i="6"/>
  <c r="C47" i="6"/>
  <c r="C77" i="6"/>
  <c r="E110" i="6"/>
  <c r="E112" i="6"/>
  <c r="E73" i="6"/>
  <c r="E19" i="6"/>
  <c r="E49" i="6"/>
  <c r="C69" i="6"/>
  <c r="E74" i="6"/>
  <c r="E103" i="6"/>
  <c r="E13" i="6"/>
  <c r="E43" i="6"/>
  <c r="C99" i="6"/>
  <c r="E104" i="6"/>
  <c r="E20" i="6"/>
  <c r="C39" i="6"/>
  <c r="E50" i="6"/>
  <c r="E71" i="6"/>
  <c r="E101" i="6"/>
  <c r="C77" i="18"/>
  <c r="C47" i="18"/>
  <c r="E41" i="18"/>
  <c r="E52" i="18"/>
  <c r="E42" i="18"/>
  <c r="E43" i="18"/>
  <c r="E49" i="18"/>
  <c r="E73" i="18"/>
  <c r="E79" i="18"/>
  <c r="C39" i="18"/>
  <c r="E50" i="18"/>
  <c r="C69" i="18"/>
  <c r="E80" i="18"/>
  <c r="E81" i="14" l="1"/>
  <c r="E80" i="14"/>
  <c r="E79" i="14"/>
  <c r="E82" i="14"/>
  <c r="C77" i="14"/>
  <c r="C132" i="11"/>
  <c r="E136" i="11" s="1"/>
  <c r="E208" i="11"/>
  <c r="E207" i="11"/>
  <c r="E205" i="11"/>
  <c r="E206" i="11"/>
  <c r="C203" i="11"/>
  <c r="K56" i="25"/>
  <c r="C14" i="3" s="1"/>
  <c r="C225" i="11"/>
  <c r="E143" i="11"/>
  <c r="C141" i="11"/>
  <c r="E144" i="11"/>
  <c r="E146" i="11"/>
  <c r="E145" i="11"/>
  <c r="C202" i="8"/>
  <c r="P183" i="6"/>
  <c r="E169" i="8"/>
  <c r="E145" i="8"/>
  <c r="P153" i="6"/>
  <c r="E139" i="28"/>
  <c r="E142" i="28"/>
  <c r="C141" i="8"/>
  <c r="C196" i="6"/>
  <c r="E144" i="8"/>
  <c r="P123" i="6"/>
  <c r="E22" i="25"/>
  <c r="E141" i="28"/>
  <c r="E140" i="28"/>
  <c r="E143" i="8"/>
  <c r="E169" i="6"/>
  <c r="E171" i="6"/>
  <c r="E139" i="6"/>
  <c r="C167" i="6"/>
  <c r="E170" i="6"/>
  <c r="E142" i="6"/>
  <c r="E168" i="8"/>
  <c r="C137" i="6"/>
  <c r="E166" i="8"/>
  <c r="E140" i="6"/>
  <c r="E167" i="8"/>
  <c r="C171" i="8"/>
  <c r="K35" i="25"/>
  <c r="C129" i="28"/>
  <c r="E134" i="28"/>
  <c r="E132" i="28"/>
  <c r="E133" i="28"/>
  <c r="E131" i="28"/>
  <c r="C159" i="28"/>
  <c r="E164" i="28"/>
  <c r="E162" i="28"/>
  <c r="E163" i="28"/>
  <c r="E161" i="28"/>
  <c r="C257" i="28"/>
  <c r="E262" i="28"/>
  <c r="E260" i="28"/>
  <c r="E259" i="28"/>
  <c r="E261" i="28"/>
  <c r="C317" i="28"/>
  <c r="E322" i="28"/>
  <c r="E320" i="28"/>
  <c r="E319" i="28"/>
  <c r="E321" i="28"/>
  <c r="C309" i="28"/>
  <c r="E314" i="28"/>
  <c r="E313" i="28"/>
  <c r="E312" i="28"/>
  <c r="E311" i="28"/>
  <c r="C286" i="28"/>
  <c r="P243" i="28"/>
  <c r="C248" i="28"/>
  <c r="P273" i="28"/>
  <c r="C278" i="28"/>
  <c r="E164" i="6"/>
  <c r="E161" i="6"/>
  <c r="C159" i="6"/>
  <c r="E162" i="6"/>
  <c r="E198" i="11"/>
  <c r="E200" i="11"/>
  <c r="C195" i="11"/>
  <c r="E199" i="11"/>
  <c r="E197" i="11"/>
  <c r="E133" i="6"/>
  <c r="C129" i="6"/>
  <c r="E131" i="6"/>
  <c r="E134" i="6"/>
  <c r="E138" i="8"/>
  <c r="C133" i="8"/>
  <c r="E137" i="8"/>
  <c r="E136" i="8"/>
  <c r="E135" i="8"/>
  <c r="E71" i="14"/>
  <c r="E74" i="14"/>
  <c r="C69" i="14"/>
  <c r="E73" i="14"/>
  <c r="E72" i="14"/>
  <c r="E138" i="11" l="1"/>
  <c r="E135" i="11"/>
  <c r="E137" i="11"/>
  <c r="C133" i="11"/>
  <c r="E57" i="25"/>
  <c r="P220" i="11"/>
  <c r="C226" i="11"/>
  <c r="E231" i="11"/>
  <c r="E228" i="11"/>
  <c r="E230" i="11"/>
  <c r="E229" i="11"/>
  <c r="E58" i="25"/>
  <c r="C233" i="11"/>
  <c r="E208" i="8"/>
  <c r="E205" i="8"/>
  <c r="E207" i="8"/>
  <c r="E206" i="8"/>
  <c r="C203" i="8"/>
  <c r="C188" i="6"/>
  <c r="E200" i="6"/>
  <c r="E201" i="6"/>
  <c r="C197" i="6"/>
  <c r="E202" i="6"/>
  <c r="E199" i="6"/>
  <c r="E23" i="25"/>
  <c r="K38" i="25"/>
  <c r="P189" i="8"/>
  <c r="C194" i="8"/>
  <c r="E176" i="8"/>
  <c r="E177" i="8"/>
  <c r="E174" i="8"/>
  <c r="C172" i="8"/>
  <c r="E175" i="8"/>
  <c r="C249" i="28"/>
  <c r="E254" i="28"/>
  <c r="E253" i="28"/>
  <c r="E252" i="28"/>
  <c r="E251" i="28"/>
  <c r="C279" i="28"/>
  <c r="E284" i="28"/>
  <c r="E283" i="28"/>
  <c r="E282" i="28"/>
  <c r="E281" i="28"/>
  <c r="C287" i="28"/>
  <c r="E292" i="28"/>
  <c r="E290" i="28"/>
  <c r="E289" i="28"/>
  <c r="E291" i="28"/>
  <c r="E236" i="11" l="1"/>
  <c r="E237" i="11"/>
  <c r="E238" i="11"/>
  <c r="E239" i="11"/>
  <c r="C234" i="11"/>
  <c r="E193" i="6"/>
  <c r="E191" i="6"/>
  <c r="E192" i="6"/>
  <c r="E194" i="6"/>
  <c r="C189" i="6"/>
  <c r="E198" i="8"/>
  <c r="E197" i="8"/>
  <c r="C195" i="8"/>
  <c r="E199" i="8"/>
  <c r="E200" i="8"/>
  <c r="C15" i="3"/>
  <c r="E39" i="25"/>
  <c r="E40" i="25"/>
</calcChain>
</file>

<file path=xl/sharedStrings.xml><?xml version="1.0" encoding="utf-8"?>
<sst xmlns="http://schemas.openxmlformats.org/spreadsheetml/2006/main" count="4907" uniqueCount="684">
  <si>
    <t>MESSIEURS</t>
  </si>
  <si>
    <t>DIVISION VI 1ers</t>
  </si>
  <si>
    <t>N°</t>
  </si>
  <si>
    <t>Date</t>
  </si>
  <si>
    <t>Heure</t>
  </si>
  <si>
    <t>Tables</t>
  </si>
  <si>
    <t>Score</t>
  </si>
  <si>
    <t>Sets</t>
  </si>
  <si>
    <t>Points</t>
  </si>
  <si>
    <t>Qualifié</t>
  </si>
  <si>
    <t>S1</t>
  </si>
  <si>
    <t>S2</t>
  </si>
  <si>
    <t>S3</t>
  </si>
  <si>
    <t>S4</t>
  </si>
  <si>
    <t>S5</t>
  </si>
  <si>
    <t>1/4 Finales</t>
  </si>
  <si>
    <t>S6</t>
  </si>
  <si>
    <t>1/2 Finales</t>
  </si>
  <si>
    <t>FINALE</t>
  </si>
  <si>
    <t>Gagnant</t>
  </si>
  <si>
    <t>DIVISION V 1ers</t>
  </si>
  <si>
    <t>C2</t>
  </si>
  <si>
    <t>C3</t>
  </si>
  <si>
    <t>C4</t>
  </si>
  <si>
    <t>C5</t>
  </si>
  <si>
    <t>C6</t>
  </si>
  <si>
    <t>C7</t>
  </si>
  <si>
    <t>DIVISION IV 1ers</t>
  </si>
  <si>
    <t>Q1</t>
  </si>
  <si>
    <t>Q2</t>
  </si>
  <si>
    <t>Q3</t>
  </si>
  <si>
    <t>Q4</t>
  </si>
  <si>
    <t>Q5</t>
  </si>
  <si>
    <t>Q6</t>
  </si>
  <si>
    <t>Q7</t>
  </si>
  <si>
    <t>Poule 1</t>
  </si>
  <si>
    <t>Visité</t>
  </si>
  <si>
    <t>Visiteur</t>
  </si>
  <si>
    <t>Classement :</t>
  </si>
  <si>
    <t>Poule 2</t>
  </si>
  <si>
    <t>Poule 3</t>
  </si>
  <si>
    <t>Poule 4</t>
  </si>
  <si>
    <t>DIVISION III 1ers</t>
  </si>
  <si>
    <t>T1</t>
  </si>
  <si>
    <t>T2</t>
  </si>
  <si>
    <t>T3</t>
  </si>
  <si>
    <t>DIVISION II 1ers</t>
  </si>
  <si>
    <t>D1</t>
  </si>
  <si>
    <t>Série</t>
  </si>
  <si>
    <t>Cat</t>
  </si>
  <si>
    <t>nb tab</t>
  </si>
  <si>
    <t>n° tab</t>
  </si>
  <si>
    <t>1er</t>
  </si>
  <si>
    <t>DIV II</t>
  </si>
  <si>
    <t>DIV III</t>
  </si>
  <si>
    <t xml:space="preserve">DIV IV </t>
  </si>
  <si>
    <t>DIV V</t>
  </si>
  <si>
    <t>DIV VI</t>
  </si>
  <si>
    <t>TABLES</t>
  </si>
  <si>
    <t>1-2</t>
  </si>
  <si>
    <t>3-4</t>
  </si>
  <si>
    <t>Heure :</t>
  </si>
  <si>
    <t>Interclubs messieurs</t>
  </si>
  <si>
    <t xml:space="preserve">Date : </t>
  </si>
  <si>
    <t>Match n°</t>
  </si>
  <si>
    <t>Interclubs dames</t>
  </si>
  <si>
    <t>Division :</t>
  </si>
  <si>
    <t>Tables :</t>
  </si>
  <si>
    <t>n°</t>
  </si>
  <si>
    <t>ordre</t>
  </si>
  <si>
    <t>set 1</t>
  </si>
  <si>
    <t>set 2</t>
  </si>
  <si>
    <t>set 3</t>
  </si>
  <si>
    <t>set 4</t>
  </si>
  <si>
    <t>set 5</t>
  </si>
  <si>
    <t>Rés. sets</t>
  </si>
  <si>
    <t>Rés. match</t>
  </si>
  <si>
    <t>Equipe visitée:</t>
  </si>
  <si>
    <t>4-2</t>
  </si>
  <si>
    <t>Indice :</t>
  </si>
  <si>
    <t>3-1</t>
  </si>
  <si>
    <t>Noms + Prénoms</t>
  </si>
  <si>
    <t>Vict.</t>
  </si>
  <si>
    <t>2-4</t>
  </si>
  <si>
    <t>1-3</t>
  </si>
  <si>
    <t>4-1</t>
  </si>
  <si>
    <t>3-2</t>
  </si>
  <si>
    <t>2-3</t>
  </si>
  <si>
    <t>1-4</t>
  </si>
  <si>
    <t>Equipe visiteuse:</t>
  </si>
  <si>
    <t>4-3</t>
  </si>
  <si>
    <t>2-1</t>
  </si>
  <si>
    <t>4-4</t>
  </si>
  <si>
    <t>3-3</t>
  </si>
  <si>
    <t>2-2</t>
  </si>
  <si>
    <t>1-1</t>
  </si>
  <si>
    <t>Capitaine Visité :</t>
  </si>
  <si>
    <t>.......................................</t>
  </si>
  <si>
    <t>(signature)</t>
  </si>
  <si>
    <t xml:space="preserve"> Score : </t>
  </si>
  <si>
    <t xml:space="preserve"> Sets :</t>
  </si>
  <si>
    <t>Nom+Prénom :</t>
  </si>
  <si>
    <t>Capitaine Visiteur :</t>
  </si>
  <si>
    <t>Points :</t>
  </si>
  <si>
    <t>Le Juge-arbitre :</t>
  </si>
  <si>
    <t>IV (1ers)</t>
  </si>
  <si>
    <t xml:space="preserve">DAMES : </t>
  </si>
  <si>
    <t xml:space="preserve">Division I </t>
  </si>
  <si>
    <t>Division II</t>
  </si>
  <si>
    <t>Division III</t>
  </si>
  <si>
    <t>MESSIEURS :</t>
  </si>
  <si>
    <t>Division IV</t>
  </si>
  <si>
    <t>Division V</t>
  </si>
  <si>
    <t>Division VI</t>
  </si>
  <si>
    <t>MONTANTS EN REGIONALE IWB</t>
  </si>
  <si>
    <t>ORDRE DES MONTANTS SUPPLEMENTAIRES EVENTUELS EN  IWB</t>
  </si>
  <si>
    <t>Complexe sportif de la</t>
  </si>
  <si>
    <t xml:space="preserve"> </t>
  </si>
  <si>
    <t>Porte de Trèves - BASTOGNE</t>
  </si>
  <si>
    <t>DT1</t>
  </si>
  <si>
    <t>DT3</t>
  </si>
  <si>
    <t>DT2</t>
  </si>
  <si>
    <t>DT7</t>
  </si>
  <si>
    <t>DT8</t>
  </si>
  <si>
    <t>DT9</t>
  </si>
  <si>
    <t>Réserves 3 &amp; 4</t>
  </si>
  <si>
    <t>Réserves 1 &amp; 2</t>
  </si>
  <si>
    <t>BARRAGES ENTRE : DIVISION I 10èmes &amp; DIVISION II 2èmes</t>
  </si>
  <si>
    <t>BAR I-II</t>
  </si>
  <si>
    <t>BAR II-III</t>
  </si>
  <si>
    <t>BARRAGES ENTRE : DIVISION II 10èmes &amp; DIVISION III 2èmes</t>
  </si>
  <si>
    <t>09H00</t>
  </si>
  <si>
    <t>13H00</t>
  </si>
  <si>
    <t>17H00</t>
  </si>
  <si>
    <t>2 (3)/10 (2)</t>
  </si>
  <si>
    <t>S7</t>
  </si>
  <si>
    <t>9H00</t>
  </si>
  <si>
    <t>13h00</t>
  </si>
  <si>
    <t>DM2</t>
  </si>
  <si>
    <t>FFT</t>
  </si>
  <si>
    <t>Journée 1</t>
  </si>
  <si>
    <t>Journée  2</t>
  </si>
  <si>
    <t>Réserves 5 &amp; 6</t>
  </si>
  <si>
    <t>C1</t>
  </si>
  <si>
    <t>VIRTON</t>
  </si>
  <si>
    <t>TILLET</t>
  </si>
  <si>
    <t>HALANZY-MUSSON</t>
  </si>
  <si>
    <t>CHENE</t>
  </si>
  <si>
    <t>BIERMONFOY</t>
  </si>
  <si>
    <t>SCHOPPACH-ARLON</t>
  </si>
  <si>
    <t>MESSANCY</t>
  </si>
  <si>
    <t>AMBLY</t>
  </si>
  <si>
    <t>BASTOGNE</t>
  </si>
  <si>
    <t>BOURCY</t>
  </si>
  <si>
    <t>HONDELANGE</t>
  </si>
  <si>
    <t>HACHY</t>
  </si>
  <si>
    <t>SELANGE</t>
  </si>
  <si>
    <t>LIBRAMONT</t>
  </si>
  <si>
    <t>MARLOIE</t>
  </si>
  <si>
    <t>JAMOIGNE</t>
  </si>
  <si>
    <t>VILVAL</t>
  </si>
  <si>
    <t>CENTRE</t>
  </si>
  <si>
    <t>LONGCHAMPS</t>
  </si>
  <si>
    <t>ST-HUBERT</t>
  </si>
  <si>
    <t>BOUILLON</t>
  </si>
  <si>
    <t>TENNEVILLE</t>
  </si>
  <si>
    <t>SAINLEZ</t>
  </si>
  <si>
    <t>BRAS</t>
  </si>
  <si>
    <t>ATHUS</t>
  </si>
  <si>
    <t>CHATILLON</t>
  </si>
  <si>
    <t>JOUBIEVAL</t>
  </si>
  <si>
    <t>MEIX</t>
  </si>
  <si>
    <t>ARBREFONTAINE</t>
  </si>
  <si>
    <t>LANGLIRE</t>
  </si>
  <si>
    <t>RULLES</t>
  </si>
  <si>
    <t>GOUVY</t>
  </si>
  <si>
    <t>DINEZ</t>
  </si>
  <si>
    <t>MELREUX</t>
  </si>
  <si>
    <t>HOUFFALOISE</t>
  </si>
  <si>
    <t>FAYS</t>
  </si>
  <si>
    <t>OCHAMPS</t>
  </si>
  <si>
    <t>PETIT-THIER</t>
  </si>
  <si>
    <t>OURTHOISE</t>
  </si>
  <si>
    <t>MONTLEBAN</t>
  </si>
  <si>
    <t>AYE</t>
  </si>
  <si>
    <t>BASSE-SEMOIS</t>
  </si>
  <si>
    <t>DEVANTAVE</t>
  </si>
  <si>
    <t>BEAUSAINT</t>
  </si>
  <si>
    <t>LES FOSSES</t>
  </si>
  <si>
    <t>VILLERS</t>
  </si>
  <si>
    <t>LAMOULINE</t>
  </si>
  <si>
    <t>ETHE</t>
  </si>
  <si>
    <t>LAFOSSE</t>
  </si>
  <si>
    <t>LOMME</t>
  </si>
  <si>
    <t>WELLIN</t>
  </si>
  <si>
    <t>SIBRET</t>
  </si>
  <si>
    <t>FREYLANGE</t>
  </si>
  <si>
    <t>ATTERT</t>
  </si>
  <si>
    <t>DJONES D'HOUFF</t>
  </si>
  <si>
    <t>LX001</t>
  </si>
  <si>
    <t>LX003</t>
  </si>
  <si>
    <t>LX005</t>
  </si>
  <si>
    <t>LX006</t>
  </si>
  <si>
    <t>LX007</t>
  </si>
  <si>
    <t>LX008</t>
  </si>
  <si>
    <t>LX011</t>
  </si>
  <si>
    <t>LX012</t>
  </si>
  <si>
    <t>LX013</t>
  </si>
  <si>
    <t>LX014</t>
  </si>
  <si>
    <t>LX022</t>
  </si>
  <si>
    <t>LX025</t>
  </si>
  <si>
    <t>LX026</t>
  </si>
  <si>
    <t>LX028</t>
  </si>
  <si>
    <t>LX034</t>
  </si>
  <si>
    <t>LX035</t>
  </si>
  <si>
    <t>LX037</t>
  </si>
  <si>
    <t>LX039</t>
  </si>
  <si>
    <t>LX042</t>
  </si>
  <si>
    <t>LX044</t>
  </si>
  <si>
    <t>LX045</t>
  </si>
  <si>
    <t>LX053</t>
  </si>
  <si>
    <t>LX054</t>
  </si>
  <si>
    <t>LX055</t>
  </si>
  <si>
    <t>LX058</t>
  </si>
  <si>
    <t>LX059</t>
  </si>
  <si>
    <t>LX065</t>
  </si>
  <si>
    <t>LX068</t>
  </si>
  <si>
    <t>LX069</t>
  </si>
  <si>
    <t>LX070</t>
  </si>
  <si>
    <t>LX071</t>
  </si>
  <si>
    <t>LX074</t>
  </si>
  <si>
    <t>LX075</t>
  </si>
  <si>
    <t>LX076</t>
  </si>
  <si>
    <t>LX081</t>
  </si>
  <si>
    <t>LX085</t>
  </si>
  <si>
    <t>LX088</t>
  </si>
  <si>
    <t>LX089</t>
  </si>
  <si>
    <t>LX092</t>
  </si>
  <si>
    <t>LX093</t>
  </si>
  <si>
    <t>LX094</t>
  </si>
  <si>
    <t>LX097</t>
  </si>
  <si>
    <t>LX099</t>
  </si>
  <si>
    <t>LX100</t>
  </si>
  <si>
    <t>LX103</t>
  </si>
  <si>
    <t>LX106</t>
  </si>
  <si>
    <t>LX107</t>
  </si>
  <si>
    <t>LX108</t>
  </si>
  <si>
    <t>LX110</t>
  </si>
  <si>
    <t>LX111</t>
  </si>
  <si>
    <t>LX112</t>
  </si>
  <si>
    <t>LX115</t>
  </si>
  <si>
    <t>LX116</t>
  </si>
  <si>
    <t>LX117</t>
  </si>
  <si>
    <t>LX118</t>
  </si>
  <si>
    <t>LX120</t>
  </si>
  <si>
    <t>LX121</t>
  </si>
  <si>
    <t>DT4</t>
  </si>
  <si>
    <t>DT5</t>
  </si>
  <si>
    <t>DT6</t>
  </si>
  <si>
    <t>FAMENNE</t>
  </si>
  <si>
    <t>Dames</t>
  </si>
  <si>
    <t>Max</t>
  </si>
  <si>
    <t>LONGEAU</t>
  </si>
  <si>
    <t>LX122</t>
  </si>
  <si>
    <t>Classement</t>
  </si>
  <si>
    <t>1</t>
  </si>
  <si>
    <t>2</t>
  </si>
  <si>
    <t>3</t>
  </si>
  <si>
    <t>4</t>
  </si>
  <si>
    <t>équipe</t>
  </si>
  <si>
    <t>lx</t>
  </si>
  <si>
    <t>j1</t>
  </si>
  <si>
    <t>j2</t>
  </si>
  <si>
    <t>j3</t>
  </si>
  <si>
    <t>j4</t>
  </si>
  <si>
    <t>Réserves 9 à 12</t>
  </si>
  <si>
    <t>classement :</t>
  </si>
  <si>
    <t>Montants :</t>
  </si>
  <si>
    <t>CASTORS</t>
  </si>
  <si>
    <t>CENTRE ARDENNE</t>
  </si>
  <si>
    <t>5</t>
  </si>
  <si>
    <t>Giboux Joël</t>
  </si>
  <si>
    <t>tables</t>
  </si>
  <si>
    <t>Matches</t>
  </si>
  <si>
    <t>équipe 2</t>
  </si>
  <si>
    <t>équipe 1</t>
  </si>
  <si>
    <t>Salle 1 (9h00)</t>
  </si>
  <si>
    <t>Salle 1 (17h00)</t>
  </si>
  <si>
    <t>Salle 1 (13h00)</t>
  </si>
  <si>
    <t>Salle 2 (9h00)</t>
  </si>
  <si>
    <t>Salle 2 (13h00)</t>
  </si>
  <si>
    <t>Salle 2 (17h00)</t>
  </si>
  <si>
    <t>Réel</t>
  </si>
  <si>
    <t>3ème</t>
  </si>
  <si>
    <t>BASTOGNE, LES</t>
  </si>
  <si>
    <t>et</t>
  </si>
  <si>
    <t>perdant ST3</t>
  </si>
  <si>
    <t>Complexe sportif de la porte de Trève 
 6600 BASTOGNE</t>
  </si>
  <si>
    <t>Division</t>
  </si>
  <si>
    <t>V 1ers</t>
  </si>
  <si>
    <t>IV 1ers</t>
  </si>
  <si>
    <t>III 1ers</t>
  </si>
  <si>
    <t>II 1ers</t>
  </si>
  <si>
    <t>Giboux joël</t>
  </si>
  <si>
    <t>PO-PD II+III</t>
  </si>
  <si>
    <t>PO-PD I+II</t>
  </si>
  <si>
    <t>INTERCLUBS 2017-2018 - CHAMPIONS PROVINCIAUX</t>
  </si>
  <si>
    <t>VIRTON B</t>
  </si>
  <si>
    <t>ATHUS A</t>
  </si>
  <si>
    <t>10 (1) /2 (2)</t>
  </si>
  <si>
    <t>CHATILLON A</t>
  </si>
  <si>
    <t>BOUILLON C</t>
  </si>
  <si>
    <t>LONGCHAMPS B</t>
  </si>
  <si>
    <t>DINEZ F</t>
  </si>
  <si>
    <t>BIERMONFOY C</t>
  </si>
  <si>
    <t>LIBRAMONT C</t>
  </si>
  <si>
    <t>VILVAL A</t>
  </si>
  <si>
    <t>JAMOIGNE H</t>
  </si>
  <si>
    <t>CHATILLON C</t>
  </si>
  <si>
    <t>BOUILLON D</t>
  </si>
  <si>
    <t>TENNEVILLE H</t>
  </si>
  <si>
    <t>GOUVY D</t>
  </si>
  <si>
    <t>CHENE AL PIERRE H</t>
  </si>
  <si>
    <t>LAMOULINE C</t>
  </si>
  <si>
    <t>LANGLIRE C</t>
  </si>
  <si>
    <t>DINEZ G</t>
  </si>
  <si>
    <t>JOUBIEVAL A</t>
  </si>
  <si>
    <t>JAMOIGNE C</t>
  </si>
  <si>
    <t>RULLES B</t>
  </si>
  <si>
    <t>DINEZ E</t>
  </si>
  <si>
    <t>MESSANCY A</t>
  </si>
  <si>
    <t>MELREUX C</t>
  </si>
  <si>
    <t>SCHOPPACH-ARLON C</t>
  </si>
  <si>
    <t>BRAS B</t>
  </si>
  <si>
    <t>TILLET B</t>
  </si>
  <si>
    <t>ATHUS B</t>
  </si>
  <si>
    <t>CHATILLON B</t>
  </si>
  <si>
    <t>TENNEVILLE G</t>
  </si>
  <si>
    <t>PETIT THIER B</t>
  </si>
  <si>
    <t>LONGCHAMPS D</t>
  </si>
  <si>
    <t>HOUFFALOIZE B</t>
  </si>
  <si>
    <t>FAYS C</t>
  </si>
  <si>
    <t>ATTERT E</t>
  </si>
  <si>
    <t>ATTERT D</t>
  </si>
  <si>
    <t>CHATILLON E</t>
  </si>
  <si>
    <t>HACHY F</t>
  </si>
  <si>
    <t>LAMOULINE E</t>
  </si>
  <si>
    <t>LIBRAMONT G</t>
  </si>
  <si>
    <t>LONGCHAMPS F</t>
  </si>
  <si>
    <t>JOUBIEVAL G</t>
  </si>
  <si>
    <t>DINEZ K</t>
  </si>
  <si>
    <t>MARLOIE I</t>
  </si>
  <si>
    <t>JAMOIGNE L</t>
  </si>
  <si>
    <t>CENTRE ARDENNE I</t>
  </si>
  <si>
    <t>ETHE D</t>
  </si>
  <si>
    <t>SIBRET C</t>
  </si>
  <si>
    <t>ATHUS C</t>
  </si>
  <si>
    <t>MESSANCY E</t>
  </si>
  <si>
    <t>FAYS B</t>
  </si>
  <si>
    <t>JOUBIEVAL E</t>
  </si>
  <si>
    <t>MARLOIE F</t>
  </si>
  <si>
    <t>HONDELANGE A</t>
  </si>
  <si>
    <t>SCHOPPACH-ARLON F</t>
  </si>
  <si>
    <t>FAMENNE B</t>
  </si>
  <si>
    <t>AMBLY A</t>
  </si>
  <si>
    <t>SELANGE D</t>
  </si>
  <si>
    <t>BASSE SEMOIS A</t>
  </si>
  <si>
    <t>SIBRET A</t>
  </si>
  <si>
    <t>LOMME A</t>
  </si>
  <si>
    <t>VILLERS A</t>
  </si>
  <si>
    <t>RULLES A</t>
  </si>
  <si>
    <t>DINEZ C</t>
  </si>
  <si>
    <t>FAYS A</t>
  </si>
  <si>
    <t>HALANZY-MUSSON A</t>
  </si>
  <si>
    <t>MEIX A</t>
  </si>
  <si>
    <t>CHENE-AL-PIERRE A</t>
  </si>
  <si>
    <t>TILLET A</t>
  </si>
  <si>
    <t>TILLET C</t>
  </si>
  <si>
    <t>BOUILLON B</t>
  </si>
  <si>
    <t>MARLOIE B</t>
  </si>
  <si>
    <t>DINEZ D</t>
  </si>
  <si>
    <t>TILLET E</t>
  </si>
  <si>
    <t>TILLET D</t>
  </si>
  <si>
    <t>JOUBIEVAL C</t>
  </si>
  <si>
    <t>LANGLIRE B</t>
  </si>
  <si>
    <t>HALANZY-MUSSON B</t>
  </si>
  <si>
    <t>B6</t>
  </si>
  <si>
    <t>C0</t>
  </si>
  <si>
    <t>D0</t>
  </si>
  <si>
    <t>D2</t>
  </si>
  <si>
    <t>D4</t>
  </si>
  <si>
    <t>E6</t>
  </si>
  <si>
    <t>E0</t>
  </si>
  <si>
    <t>E2</t>
  </si>
  <si>
    <t>E4</t>
  </si>
  <si>
    <t>D6</t>
  </si>
  <si>
    <t>NC</t>
  </si>
  <si>
    <t>Joubieval G</t>
  </si>
  <si>
    <t>Hachy F</t>
  </si>
  <si>
    <t>ST 2</t>
  </si>
  <si>
    <t>Longchamps F</t>
  </si>
  <si>
    <t>ST 3</t>
  </si>
  <si>
    <t>Attert E</t>
  </si>
  <si>
    <t>vainqueur ST2</t>
  </si>
  <si>
    <t>Lamouline E</t>
  </si>
  <si>
    <t>ST 5</t>
  </si>
  <si>
    <t>Libramont G</t>
  </si>
  <si>
    <t>vainqueur ST3</t>
  </si>
  <si>
    <t>ST 6</t>
  </si>
  <si>
    <t>Perdant ST2</t>
  </si>
  <si>
    <t>ST 7</t>
  </si>
  <si>
    <t>Ethe D</t>
  </si>
  <si>
    <t>Chene H</t>
  </si>
  <si>
    <t>SQ 1</t>
  </si>
  <si>
    <t>SQ 5</t>
  </si>
  <si>
    <t>Centre Ardenne I</t>
  </si>
  <si>
    <t>Marloie I</t>
  </si>
  <si>
    <t>vainqueur SQ5</t>
  </si>
  <si>
    <t>Vainqueur SQ6</t>
  </si>
  <si>
    <t>SQ 9</t>
  </si>
  <si>
    <t>Fays B</t>
  </si>
  <si>
    <t>CDI 2</t>
  </si>
  <si>
    <t>vainqueur CDI4</t>
  </si>
  <si>
    <t>CDI 5</t>
  </si>
  <si>
    <t>vainqueur CDI3</t>
  </si>
  <si>
    <t>Hondelange A</t>
  </si>
  <si>
    <t>Selange D</t>
  </si>
  <si>
    <t>TQ 3</t>
  </si>
  <si>
    <t>Dinez G</t>
  </si>
  <si>
    <t>Sibret A</t>
  </si>
  <si>
    <t>H-Musson B</t>
  </si>
  <si>
    <t>TQ 7</t>
  </si>
  <si>
    <t>TQ 8</t>
  </si>
  <si>
    <t>TQ 9</t>
  </si>
  <si>
    <t>TQ 10</t>
  </si>
  <si>
    <t>TQ 11</t>
  </si>
  <si>
    <t>TQ 12</t>
  </si>
  <si>
    <t>Biermonfoy C</t>
  </si>
  <si>
    <t>Basse Semois A</t>
  </si>
  <si>
    <t>Schoppach-Arlon F</t>
  </si>
  <si>
    <t>Schoppach- Arlon F</t>
  </si>
  <si>
    <t>Dinez C</t>
  </si>
  <si>
    <t>H-Musson A</t>
  </si>
  <si>
    <t xml:space="preserve">Messancy E </t>
  </si>
  <si>
    <t>DT 3</t>
  </si>
  <si>
    <t>Dinez D</t>
  </si>
  <si>
    <t>DT 6</t>
  </si>
  <si>
    <t>Rulles A</t>
  </si>
  <si>
    <t>Joubieval C dames</t>
  </si>
  <si>
    <t>Tillet E dames</t>
  </si>
  <si>
    <t>DTT 1</t>
  </si>
  <si>
    <t>DTT 2</t>
  </si>
  <si>
    <t>Tillet D dames</t>
  </si>
  <si>
    <t>Langlire B dames</t>
  </si>
  <si>
    <t>CDI 9</t>
  </si>
  <si>
    <t>vainqueur CDI5</t>
  </si>
  <si>
    <t>ST 10</t>
  </si>
  <si>
    <t>perdant ST5</t>
  </si>
  <si>
    <t>perdant ST6</t>
  </si>
  <si>
    <t>Podium Juge Arbitre</t>
  </si>
  <si>
    <t>GRADINS</t>
  </si>
  <si>
    <t>Sortie</t>
  </si>
  <si>
    <t>Vers Salle 2</t>
  </si>
  <si>
    <t>Séparations</t>
  </si>
  <si>
    <t>Jamoigne H</t>
  </si>
  <si>
    <t>Longchamps D</t>
  </si>
  <si>
    <t>Tillet A</t>
  </si>
  <si>
    <t>Chene A</t>
  </si>
  <si>
    <t>Chatillon E</t>
  </si>
  <si>
    <t>Houffaloize B</t>
  </si>
  <si>
    <t>Gouvy D</t>
  </si>
  <si>
    <t>Tenneville H</t>
  </si>
  <si>
    <t>Athus B</t>
  </si>
  <si>
    <t>Chatillon B</t>
  </si>
  <si>
    <t>TQ 17</t>
  </si>
  <si>
    <t>Q 6</t>
  </si>
  <si>
    <t>S 7</t>
  </si>
  <si>
    <t>T 2</t>
  </si>
  <si>
    <t>C 6</t>
  </si>
  <si>
    <t>C 5</t>
  </si>
  <si>
    <t>DM 1</t>
  </si>
  <si>
    <t>S 1</t>
  </si>
  <si>
    <t>S 3</t>
  </si>
  <si>
    <t>Q 1</t>
  </si>
  <si>
    <t>Bouillon D</t>
  </si>
  <si>
    <t>Tenneville G</t>
  </si>
  <si>
    <t>Bras B</t>
  </si>
  <si>
    <t>Meix A</t>
  </si>
  <si>
    <t>deuxième Poule 1</t>
  </si>
  <si>
    <t>Vainqueur Q1</t>
  </si>
  <si>
    <t>Vainqueur S3</t>
  </si>
  <si>
    <t>Chatillon C</t>
  </si>
  <si>
    <t>Vainqueur C2</t>
  </si>
  <si>
    <t>Athus A</t>
  </si>
  <si>
    <t>deuxième poule 3</t>
  </si>
  <si>
    <t>Tillet B</t>
  </si>
  <si>
    <t>Vainqueur S1</t>
  </si>
  <si>
    <t>C 7</t>
  </si>
  <si>
    <t>T 3</t>
  </si>
  <si>
    <t>DM 3</t>
  </si>
  <si>
    <t>TQ 19</t>
  </si>
  <si>
    <t>Q 7</t>
  </si>
  <si>
    <t>Vainqueur C6</t>
  </si>
  <si>
    <t>Vainqueur C5</t>
  </si>
  <si>
    <t>Vainqueur T2</t>
  </si>
  <si>
    <t>Schoppach- Arlon C</t>
  </si>
  <si>
    <t>deuxième poule 4</t>
  </si>
  <si>
    <t>vainqueur TQ17</t>
  </si>
  <si>
    <t>vainqueur Q6</t>
  </si>
  <si>
    <t>Longchamps B</t>
  </si>
  <si>
    <t>FD 1</t>
  </si>
  <si>
    <t>Joubieval A dames</t>
  </si>
  <si>
    <t>Jamoigne C dames</t>
  </si>
  <si>
    <t>Salle 2</t>
  </si>
  <si>
    <t>vers salle 1</t>
  </si>
  <si>
    <t>entrée</t>
  </si>
  <si>
    <t>Messancy A</t>
  </si>
  <si>
    <t>BARRAGES ENTRE : DIVISION V 10èmes &amp; DIVISION VI 2èmes</t>
  </si>
  <si>
    <t>BAR V-VI</t>
  </si>
  <si>
    <t>BAR IV-V</t>
  </si>
  <si>
    <t>2(5)/10(4)</t>
  </si>
  <si>
    <t>2(6) / 10(5)</t>
  </si>
  <si>
    <t>Samedi 04/05/2019</t>
  </si>
  <si>
    <t>Samedi 27/04/2019</t>
  </si>
  <si>
    <t>BARRAGES ENTRE : DIVISION IV 10èmes &amp; DIVISION V 2èmes</t>
  </si>
  <si>
    <t>BARRAGES ENTRE : DIVISION IV 3èmes</t>
  </si>
  <si>
    <t>QT1</t>
  </si>
  <si>
    <t>QT2</t>
  </si>
  <si>
    <t>QT3</t>
  </si>
  <si>
    <t>QT4</t>
  </si>
  <si>
    <t>QT5</t>
  </si>
  <si>
    <t>QT6</t>
  </si>
  <si>
    <t>QT7</t>
  </si>
  <si>
    <t>QT8</t>
  </si>
  <si>
    <t>QT9</t>
  </si>
  <si>
    <t/>
  </si>
  <si>
    <t>17h00</t>
  </si>
  <si>
    <t>BARRAGES ENTRE : DIVISION V 3èmes</t>
  </si>
  <si>
    <t>BARRAGES ENTRE : DIVISION VI 3èmes</t>
  </si>
  <si>
    <t>QC1</t>
  </si>
  <si>
    <t>QC2</t>
  </si>
  <si>
    <t>QC3</t>
  </si>
  <si>
    <t>QC4</t>
  </si>
  <si>
    <t>QC5</t>
  </si>
  <si>
    <t>QC6</t>
  </si>
  <si>
    <t>QC7</t>
  </si>
  <si>
    <t>QC8</t>
  </si>
  <si>
    <t>QC9</t>
  </si>
  <si>
    <t>QC10</t>
  </si>
  <si>
    <t>QC11</t>
  </si>
  <si>
    <t>QC12</t>
  </si>
  <si>
    <t>QC13</t>
  </si>
  <si>
    <t>QC14</t>
  </si>
  <si>
    <t>QC15</t>
  </si>
  <si>
    <t>QC16</t>
  </si>
  <si>
    <t>CT4</t>
  </si>
  <si>
    <t>CT1</t>
  </si>
  <si>
    <t>CT2</t>
  </si>
  <si>
    <t>CT3</t>
  </si>
  <si>
    <t>CT5</t>
  </si>
  <si>
    <t>CT6</t>
  </si>
  <si>
    <t>CT7</t>
  </si>
  <si>
    <t>CT8</t>
  </si>
  <si>
    <t>CT9</t>
  </si>
  <si>
    <t>UD1</t>
  </si>
  <si>
    <t>UD2</t>
  </si>
  <si>
    <t>UD3</t>
  </si>
  <si>
    <t>4ème</t>
  </si>
  <si>
    <t>BARRAGES ENTRE : 2èmes de divsion 2</t>
  </si>
  <si>
    <t>DAMES</t>
  </si>
  <si>
    <t>DD1</t>
  </si>
  <si>
    <t>DIV II dames</t>
  </si>
  <si>
    <t>2èmes</t>
  </si>
  <si>
    <t>FINALES INTERCLUBS 2021 - 2022</t>
  </si>
  <si>
    <t>DIV IV</t>
  </si>
  <si>
    <t>Montent ou restent en P2</t>
  </si>
  <si>
    <t xml:space="preserve">Montent ou restent en P2 </t>
  </si>
  <si>
    <t>Vainqueur Poule 2</t>
  </si>
  <si>
    <t>Vainqueur Poule 1</t>
  </si>
  <si>
    <t>Deuxième Poule 2</t>
  </si>
  <si>
    <t>n'est joué que si unisquement deux descendants d'IWB</t>
  </si>
  <si>
    <t>BARRAGES ENTRE : DIVISION IV 4èmes</t>
  </si>
  <si>
    <t>QQ1</t>
  </si>
  <si>
    <t>QQ2</t>
  </si>
  <si>
    <t>QQ3</t>
  </si>
  <si>
    <t>QQ4</t>
  </si>
  <si>
    <t>QQ5</t>
  </si>
  <si>
    <t>QQ6</t>
  </si>
  <si>
    <t>QQ7</t>
  </si>
  <si>
    <t>QQ8</t>
  </si>
  <si>
    <t>QQ9</t>
  </si>
  <si>
    <t>ST1</t>
  </si>
  <si>
    <t>ST2</t>
  </si>
  <si>
    <t>ST3</t>
  </si>
  <si>
    <t>ST4</t>
  </si>
  <si>
    <t>ST5</t>
  </si>
  <si>
    <t>ST6</t>
  </si>
  <si>
    <t>ST7</t>
  </si>
  <si>
    <t>ST8</t>
  </si>
  <si>
    <t>ST9</t>
  </si>
  <si>
    <t>Les premiers et deuxièmes de poules montent ou restent en P5</t>
  </si>
  <si>
    <t>Les premiers et deuxièmes de poules montent ou restent en P4</t>
  </si>
  <si>
    <t>DIVISION III 3èmes</t>
  </si>
  <si>
    <t>TT1</t>
  </si>
  <si>
    <t>TT2</t>
  </si>
  <si>
    <t>TT3</t>
  </si>
  <si>
    <t>TT4</t>
  </si>
  <si>
    <t>ORDRE DE LA RÉSERVE POUR LES MONTANTES SUPPLÉMENTIARES</t>
  </si>
  <si>
    <t>HORAIRE DES FINALES INTERCLUBS 2022</t>
  </si>
  <si>
    <t>Journée 1 - 30/04/2022</t>
  </si>
  <si>
    <t>Journée finale - 07/05/2022</t>
  </si>
  <si>
    <t>date</t>
  </si>
  <si>
    <t>9h00</t>
  </si>
  <si>
    <t>BYE</t>
  </si>
  <si>
    <t>VI D</t>
  </si>
  <si>
    <t>VI E</t>
  </si>
  <si>
    <t>VI F</t>
  </si>
  <si>
    <t>VI B</t>
  </si>
  <si>
    <t>VI A</t>
  </si>
  <si>
    <t>VI C</t>
  </si>
  <si>
    <t>Vainqueur S4</t>
  </si>
  <si>
    <t>Vainqueur S2</t>
  </si>
  <si>
    <t>Vainqueur S6</t>
  </si>
  <si>
    <t>Vainqueur S5</t>
  </si>
  <si>
    <t>V D</t>
  </si>
  <si>
    <t>V E</t>
  </si>
  <si>
    <t>V B</t>
  </si>
  <si>
    <t>V C</t>
  </si>
  <si>
    <t>V A</t>
  </si>
  <si>
    <t>V F</t>
  </si>
  <si>
    <t>II B</t>
  </si>
  <si>
    <t>III B</t>
  </si>
  <si>
    <t>III C</t>
  </si>
  <si>
    <t>III A</t>
  </si>
  <si>
    <t>III D</t>
  </si>
  <si>
    <t>IV A</t>
  </si>
  <si>
    <t>IV B</t>
  </si>
  <si>
    <t>IV C</t>
  </si>
  <si>
    <t>IV D</t>
  </si>
  <si>
    <t>IV E</t>
  </si>
  <si>
    <t>IV F</t>
  </si>
  <si>
    <t>II A</t>
  </si>
  <si>
    <t>I</t>
  </si>
  <si>
    <t>Perdant TT1</t>
  </si>
  <si>
    <t>Perdant TT2</t>
  </si>
  <si>
    <t>Vainqueur TT2</t>
  </si>
  <si>
    <t>Vainqueur TT1</t>
  </si>
  <si>
    <t>Vainqueur QC13</t>
  </si>
  <si>
    <t>Vainqueur QC14</t>
  </si>
  <si>
    <t>Perdant QC14</t>
  </si>
  <si>
    <t>Perdant QC13</t>
  </si>
  <si>
    <t>Troisième Poule 3</t>
  </si>
  <si>
    <t>Troisième Poule 4</t>
  </si>
  <si>
    <t>Troisième Poule 2</t>
  </si>
  <si>
    <t>Troisième Poule 1</t>
  </si>
  <si>
    <t>CS1</t>
  </si>
  <si>
    <t>CS2</t>
  </si>
  <si>
    <t>CS3</t>
  </si>
  <si>
    <t>CS4</t>
  </si>
  <si>
    <t>CS5</t>
  </si>
  <si>
    <t>CS6</t>
  </si>
  <si>
    <t>CS7</t>
  </si>
  <si>
    <t>CS8</t>
  </si>
  <si>
    <t>CS9</t>
  </si>
  <si>
    <t>CS10</t>
  </si>
  <si>
    <t>CS11</t>
  </si>
  <si>
    <t>CS12</t>
  </si>
  <si>
    <t>CS13</t>
  </si>
  <si>
    <t>CS14</t>
  </si>
  <si>
    <t>CS15</t>
  </si>
  <si>
    <t>CS16</t>
  </si>
  <si>
    <t>Vainqueur CS13</t>
  </si>
  <si>
    <t>Perdant CS14</t>
  </si>
  <si>
    <t>Vainqueur CS14</t>
  </si>
  <si>
    <t>Perdant CS13</t>
  </si>
  <si>
    <t>Premier Poule 2</t>
  </si>
  <si>
    <t>Premier poule 1</t>
  </si>
  <si>
    <t>Deuxième Poule 1</t>
  </si>
  <si>
    <t>Premier Poule 1</t>
  </si>
  <si>
    <t>Troisème Poule 1</t>
  </si>
  <si>
    <t>Deuxième Poule2</t>
  </si>
  <si>
    <t>9h0</t>
  </si>
  <si>
    <t>Le match se joue uniquement si au moins 3 descendants d'IWB</t>
  </si>
  <si>
    <t>Le match se joue uniquement si au moins 4 descendants d'IWB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</si>
</sst>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d/m"/>
    <numFmt numFmtId="165" formatCode="0.00000000"/>
  </numFmts>
  <fonts count="50" x14ac:knownFonts="1">
    <font>
      <sz val="10"/>
      <name val="Arial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6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57"/>
      <name val="Arial"/>
      <family val="2"/>
    </font>
    <font>
      <sz val="10"/>
      <name val="Arial"/>
      <family val="2"/>
    </font>
    <font>
      <sz val="10"/>
      <color indexed="57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color indexed="56"/>
      <name val="Arial Narrow"/>
      <family val="2"/>
    </font>
    <font>
      <b/>
      <sz val="8"/>
      <color indexed="57"/>
      <name val="Arial Narrow"/>
      <family val="2"/>
    </font>
    <font>
      <sz val="8"/>
      <name val="Arial"/>
      <family val="2"/>
    </font>
    <font>
      <b/>
      <sz val="8"/>
      <color indexed="57"/>
      <name val="Arial Narrow"/>
      <family val="2"/>
    </font>
    <font>
      <b/>
      <sz val="16"/>
      <name val="Arial"/>
      <family val="2"/>
    </font>
    <font>
      <i/>
      <sz val="10"/>
      <name val="Arial"/>
      <family val="2"/>
    </font>
    <font>
      <sz val="22"/>
      <name val="Arial"/>
      <family val="2"/>
    </font>
    <font>
      <b/>
      <sz val="8"/>
      <color rgb="FF006600"/>
      <name val="Arial Narrow"/>
      <family val="2"/>
    </font>
    <font>
      <b/>
      <sz val="10"/>
      <color rgb="FF006600"/>
      <name val="Arial"/>
      <family val="2"/>
    </font>
    <font>
      <sz val="10"/>
      <color rgb="FFFF0000"/>
      <name val="Arial"/>
      <family val="2"/>
    </font>
    <font>
      <b/>
      <sz val="10"/>
      <color rgb="FF006600"/>
      <name val="Arial Narrow"/>
      <family val="2"/>
    </font>
    <font>
      <b/>
      <sz val="8"/>
      <color rgb="FF0070C0"/>
      <name val="Arial Narrow"/>
      <family val="2"/>
    </font>
    <font>
      <sz val="8"/>
      <color rgb="FF0070C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sz val="8"/>
      <color rgb="FFFF0000"/>
      <name val="Arial Narrow"/>
      <family val="2"/>
    </font>
    <font>
      <b/>
      <sz val="20"/>
      <name val="Arial"/>
      <family val="2"/>
    </font>
    <font>
      <sz val="10"/>
      <name val="Arial Unicode MS"/>
      <family val="2"/>
    </font>
    <font>
      <b/>
      <sz val="16"/>
      <color rgb="FFFF0000"/>
      <name val="Arial Narrow"/>
      <family val="2"/>
    </font>
    <font>
      <b/>
      <sz val="10"/>
      <color rgb="FFFF0000"/>
      <name val="Arial Narrow"/>
      <family val="2"/>
    </font>
    <font>
      <sz val="12"/>
      <name val="Arial"/>
      <family val="2"/>
    </font>
    <font>
      <sz val="18"/>
      <name val="Arial"/>
      <family val="2"/>
    </font>
    <font>
      <b/>
      <sz val="9"/>
      <name val="Arial Narrow"/>
      <family val="2"/>
    </font>
    <font>
      <sz val="14"/>
      <name val="Arial Narrow"/>
      <family val="2"/>
    </font>
    <font>
      <b/>
      <sz val="12"/>
      <color indexed="10"/>
      <name val="Arial Narrow"/>
      <family val="2"/>
    </font>
    <font>
      <b/>
      <sz val="12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DotDot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 style="mediumDashDot">
        <color auto="1"/>
      </left>
      <right/>
      <top/>
      <bottom/>
      <diagonal/>
    </border>
    <border>
      <left style="medium">
        <color indexed="64"/>
      </left>
      <right style="mediumDashDot">
        <color auto="1"/>
      </right>
      <top/>
      <bottom/>
      <diagonal/>
    </border>
    <border>
      <left style="mediumDashDot">
        <color auto="1"/>
      </left>
      <right/>
      <top style="medium">
        <color indexed="64"/>
      </top>
      <bottom/>
      <diagonal/>
    </border>
    <border>
      <left style="mediumDashDot">
        <color auto="1"/>
      </left>
      <right style="mediumDashDot">
        <color auto="1"/>
      </right>
      <top style="medium">
        <color indexed="64"/>
      </top>
      <bottom/>
      <diagonal/>
    </border>
    <border>
      <left/>
      <right style="mediumDashDot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DashDot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auto="1"/>
      </right>
      <top style="mediumDashDot">
        <color indexed="64"/>
      </top>
      <bottom/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Fill="1"/>
    <xf numFmtId="0" fontId="10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11" fillId="0" borderId="0" xfId="0" applyFont="1"/>
    <xf numFmtId="0" fontId="11" fillId="0" borderId="2" xfId="0" applyFont="1" applyBorder="1"/>
    <xf numFmtId="0" fontId="11" fillId="0" borderId="3" xfId="0" applyFont="1" applyBorder="1"/>
    <xf numFmtId="0" fontId="12" fillId="0" borderId="0" xfId="0" applyFont="1"/>
    <xf numFmtId="0" fontId="10" fillId="0" borderId="5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"/>
    </xf>
    <xf numFmtId="0" fontId="11" fillId="0" borderId="5" xfId="0" applyFont="1" applyBorder="1"/>
    <xf numFmtId="0" fontId="11" fillId="0" borderId="0" xfId="0" applyFont="1" applyBorder="1"/>
    <xf numFmtId="15" fontId="7" fillId="0" borderId="0" xfId="0" applyNumberFormat="1" applyFont="1" applyBorder="1"/>
    <xf numFmtId="0" fontId="7" fillId="0" borderId="0" xfId="0" applyFont="1" applyBorder="1"/>
    <xf numFmtId="0" fontId="11" fillId="0" borderId="6" xfId="0" applyFont="1" applyBorder="1"/>
    <xf numFmtId="0" fontId="11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0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11" xfId="0" applyFont="1" applyBorder="1"/>
    <xf numFmtId="0" fontId="7" fillId="0" borderId="12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9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1" xfId="0" applyFont="1" applyBorder="1"/>
    <xf numFmtId="0" fontId="11" fillId="0" borderId="15" xfId="0" applyFont="1" applyBorder="1" applyAlignment="1">
      <alignment horizontal="left"/>
    </xf>
    <xf numFmtId="0" fontId="11" fillId="0" borderId="19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17" fontId="11" fillId="0" borderId="3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/>
    </xf>
    <xf numFmtId="0" fontId="0" fillId="0" borderId="1" xfId="0" applyBorder="1"/>
    <xf numFmtId="0" fontId="22" fillId="0" borderId="1" xfId="0" applyFont="1" applyBorder="1"/>
    <xf numFmtId="0" fontId="22" fillId="0" borderId="24" xfId="0" applyFont="1" applyFill="1" applyBorder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49" fontId="1" fillId="0" borderId="1" xfId="0" quotePrefix="1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/>
    <xf numFmtId="0" fontId="0" fillId="0" borderId="27" xfId="0" applyBorder="1"/>
    <xf numFmtId="0" fontId="0" fillId="0" borderId="28" xfId="0" applyBorder="1"/>
    <xf numFmtId="0" fontId="22" fillId="0" borderId="29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1" fillId="2" borderId="1" xfId="0" applyFont="1" applyFill="1" applyBorder="1"/>
    <xf numFmtId="0" fontId="31" fillId="3" borderId="1" xfId="0" applyFont="1" applyFill="1" applyBorder="1"/>
    <xf numFmtId="0" fontId="11" fillId="0" borderId="19" xfId="0" applyFont="1" applyBorder="1" applyAlignment="1">
      <alignment horizontal="center"/>
    </xf>
    <xf numFmtId="0" fontId="27" fillId="0" borderId="0" xfId="0" applyFont="1"/>
    <xf numFmtId="16" fontId="0" fillId="0" borderId="0" xfId="0" applyNumberFormat="1"/>
    <xf numFmtId="0" fontId="32" fillId="0" borderId="0" xfId="0" applyFont="1"/>
    <xf numFmtId="16" fontId="32" fillId="0" borderId="0" xfId="0" applyNumberFormat="1" applyFont="1"/>
    <xf numFmtId="164" fontId="26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164" fontId="1" fillId="0" borderId="0" xfId="0" applyNumberFormat="1" applyFont="1" applyFill="1" applyBorder="1" applyAlignment="1">
      <alignment horizontal="center"/>
    </xf>
    <xf numFmtId="17" fontId="1" fillId="0" borderId="32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32" xfId="0" applyFont="1" applyBorder="1"/>
    <xf numFmtId="0" fontId="2" fillId="5" borderId="22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" xfId="0" applyFont="1" applyFill="1" applyBorder="1"/>
    <xf numFmtId="164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30" xfId="0" applyFont="1" applyFill="1" applyBorder="1"/>
    <xf numFmtId="0" fontId="1" fillId="0" borderId="35" xfId="0" applyFont="1" applyFill="1" applyBorder="1"/>
    <xf numFmtId="0" fontId="21" fillId="0" borderId="6" xfId="0" applyFont="1" applyFill="1" applyBorder="1" applyAlignment="1">
      <alignment horizontal="center"/>
    </xf>
    <xf numFmtId="0" fontId="2" fillId="0" borderId="0" xfId="0" applyFont="1" applyBorder="1"/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49" fontId="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36" xfId="0" applyFont="1" applyFill="1" applyBorder="1"/>
    <xf numFmtId="49" fontId="2" fillId="0" borderId="0" xfId="0" applyNumberFormat="1" applyFont="1" applyBorder="1" applyAlignment="1">
      <alignment horizontal="right"/>
    </xf>
    <xf numFmtId="0" fontId="5" fillId="0" borderId="0" xfId="0" applyFont="1" applyFill="1" applyBorder="1"/>
    <xf numFmtId="49" fontId="2" fillId="0" borderId="0" xfId="0" applyNumberFormat="1" applyFont="1" applyFill="1" applyBorder="1" applyAlignment="1">
      <alignment horizontal="right"/>
    </xf>
    <xf numFmtId="0" fontId="5" fillId="0" borderId="5" xfId="0" applyFont="1" applyFill="1" applyBorder="1"/>
    <xf numFmtId="49" fontId="3" fillId="0" borderId="0" xfId="0" applyNumberFormat="1" applyFont="1" applyFill="1" applyBorder="1"/>
    <xf numFmtId="16" fontId="1" fillId="0" borderId="20" xfId="0" applyNumberFormat="1" applyFont="1" applyBorder="1" applyAlignment="1">
      <alignment horizontal="center"/>
    </xf>
    <xf numFmtId="1" fontId="1" fillId="0" borderId="0" xfId="0" applyNumberFormat="1" applyFont="1"/>
    <xf numFmtId="1" fontId="1" fillId="0" borderId="0" xfId="0" applyNumberFormat="1" applyFont="1" applyBorder="1"/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0" xfId="0" applyNumberFormat="1" applyFont="1" applyBorder="1"/>
    <xf numFmtId="49" fontId="0" fillId="0" borderId="0" xfId="0" applyNumberFormat="1" applyBorder="1"/>
    <xf numFmtId="0" fontId="0" fillId="0" borderId="0" xfId="0" applyFill="1" applyBorder="1"/>
    <xf numFmtId="0" fontId="2" fillId="0" borderId="40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1" fillId="0" borderId="1" xfId="0" applyFont="1" applyFill="1" applyBorder="1"/>
    <xf numFmtId="0" fontId="28" fillId="0" borderId="1" xfId="0" applyFont="1" applyFill="1" applyBorder="1"/>
    <xf numFmtId="0" fontId="5" fillId="0" borderId="4" xfId="0" applyFont="1" applyFill="1" applyBorder="1"/>
    <xf numFmtId="0" fontId="1" fillId="0" borderId="6" xfId="0" applyFont="1" applyFill="1" applyBorder="1"/>
    <xf numFmtId="0" fontId="21" fillId="0" borderId="35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5" fillId="0" borderId="6" xfId="0" applyFont="1" applyFill="1" applyBorder="1"/>
    <xf numFmtId="0" fontId="11" fillId="0" borderId="1" xfId="0" applyNumberFormat="1" applyFont="1" applyBorder="1"/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0" fillId="0" borderId="43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5" xfId="0" applyFont="1" applyFill="1" applyBorder="1"/>
    <xf numFmtId="0" fontId="2" fillId="0" borderId="4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0" fillId="0" borderId="0" xfId="0" applyNumberFormat="1" applyFill="1" applyBorder="1"/>
    <xf numFmtId="0" fontId="30" fillId="0" borderId="5" xfId="0" applyFont="1" applyFill="1" applyBorder="1"/>
    <xf numFmtId="0" fontId="1" fillId="0" borderId="44" xfId="0" applyFont="1" applyFill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1" fontId="1" fillId="0" borderId="4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4" xfId="0" applyFont="1" applyBorder="1"/>
    <xf numFmtId="0" fontId="21" fillId="0" borderId="48" xfId="0" applyFont="1" applyFill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1" xfId="0" applyFill="1" applyBorder="1"/>
    <xf numFmtId="17" fontId="1" fillId="0" borderId="20" xfId="0" applyNumberFormat="1" applyFont="1" applyBorder="1" applyAlignment="1">
      <alignment horizontal="center"/>
    </xf>
    <xf numFmtId="1" fontId="20" fillId="0" borderId="31" xfId="0" applyNumberFormat="1" applyFont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44" xfId="0" quotePrefix="1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9" fillId="0" borderId="0" xfId="0" applyFont="1" applyBorder="1" applyAlignment="1"/>
    <xf numFmtId="16" fontId="9" fillId="0" borderId="0" xfId="0" applyNumberFormat="1" applyFont="1" applyBorder="1" applyAlignment="1"/>
    <xf numFmtId="16" fontId="9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8" xfId="0" applyFont="1" applyBorder="1"/>
    <xf numFmtId="0" fontId="11" fillId="0" borderId="0" xfId="0" applyFont="1" applyFill="1" applyBorder="1"/>
    <xf numFmtId="0" fontId="11" fillId="0" borderId="35" xfId="0" applyFont="1" applyBorder="1" applyAlignment="1">
      <alignment horizontal="centerContinuous"/>
    </xf>
    <xf numFmtId="0" fontId="11" fillId="0" borderId="65" xfId="0" applyFont="1" applyBorder="1" applyAlignment="1">
      <alignment horizontal="center"/>
    </xf>
    <xf numFmtId="0" fontId="11" fillId="0" borderId="65" xfId="0" applyFont="1" applyBorder="1" applyAlignment="1">
      <alignment horizontal="left"/>
    </xf>
    <xf numFmtId="0" fontId="11" fillId="0" borderId="21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7" fillId="0" borderId="3" xfId="0" applyFont="1" applyFill="1" applyBorder="1" applyAlignment="1">
      <alignment horizontal="centerContinuous"/>
    </xf>
    <xf numFmtId="0" fontId="11" fillId="0" borderId="3" xfId="0" applyFont="1" applyFill="1" applyBorder="1"/>
    <xf numFmtId="0" fontId="7" fillId="0" borderId="0" xfId="0" applyFont="1" applyFill="1" applyBorder="1" applyAlignment="1">
      <alignment horizontal="centerContinuous"/>
    </xf>
    <xf numFmtId="0" fontId="11" fillId="0" borderId="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1" xfId="0" applyFont="1" applyFill="1" applyBorder="1" applyAlignment="1">
      <alignment horizontal="centerContinuous"/>
    </xf>
    <xf numFmtId="0" fontId="11" fillId="0" borderId="11" xfId="0" applyFont="1" applyFill="1" applyBorder="1"/>
    <xf numFmtId="0" fontId="7" fillId="0" borderId="12" xfId="0" applyFont="1" applyFill="1" applyBorder="1"/>
    <xf numFmtId="0" fontId="11" fillId="0" borderId="12" xfId="0" applyFont="1" applyFill="1" applyBorder="1"/>
    <xf numFmtId="0" fontId="11" fillId="0" borderId="13" xfId="0" applyFont="1" applyFill="1" applyBorder="1"/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/>
    <xf numFmtId="0" fontId="11" fillId="0" borderId="17" xfId="0" applyFont="1" applyFill="1" applyBorder="1"/>
    <xf numFmtId="0" fontId="11" fillId="0" borderId="18" xfId="0" applyFont="1" applyFill="1" applyBorder="1"/>
    <xf numFmtId="0" fontId="11" fillId="0" borderId="19" xfId="0" applyFont="1" applyFill="1" applyBorder="1" applyAlignment="1">
      <alignment horizontal="centerContinuous"/>
    </xf>
    <xf numFmtId="0" fontId="11" fillId="0" borderId="20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left"/>
    </xf>
    <xf numFmtId="0" fontId="11" fillId="0" borderId="19" xfId="0" applyFont="1" applyFill="1" applyBorder="1"/>
    <xf numFmtId="0" fontId="11" fillId="0" borderId="20" xfId="0" applyFont="1" applyFill="1" applyBorder="1"/>
    <xf numFmtId="0" fontId="11" fillId="0" borderId="1" xfId="0" applyNumberFormat="1" applyFont="1" applyFill="1" applyBorder="1"/>
    <xf numFmtId="0" fontId="11" fillId="0" borderId="21" xfId="0" applyFont="1" applyFill="1" applyBorder="1"/>
    <xf numFmtId="0" fontId="11" fillId="0" borderId="22" xfId="0" applyFont="1" applyFill="1" applyBorder="1"/>
    <xf numFmtId="0" fontId="11" fillId="0" borderId="23" xfId="0" applyFont="1" applyFill="1" applyBorder="1"/>
    <xf numFmtId="0" fontId="11" fillId="0" borderId="9" xfId="0" applyFont="1" applyFill="1" applyBorder="1"/>
    <xf numFmtId="0" fontId="12" fillId="0" borderId="5" xfId="0" applyFont="1" applyFill="1" applyBorder="1"/>
    <xf numFmtId="0" fontId="11" fillId="0" borderId="35" xfId="0" applyFont="1" applyFill="1" applyBorder="1" applyAlignment="1">
      <alignment horizontal="centerContinuous"/>
    </xf>
    <xf numFmtId="0" fontId="11" fillId="0" borderId="65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left"/>
    </xf>
    <xf numFmtId="0" fontId="12" fillId="0" borderId="8" xfId="0" applyFont="1" applyFill="1" applyBorder="1"/>
    <xf numFmtId="0" fontId="11" fillId="0" borderId="1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7" fillId="0" borderId="12" xfId="0" applyNumberFormat="1" applyFont="1" applyFill="1" applyBorder="1"/>
    <xf numFmtId="0" fontId="12" fillId="0" borderId="6" xfId="0" applyFont="1" applyBorder="1"/>
    <xf numFmtId="0" fontId="12" fillId="0" borderId="10" xfId="0" applyFont="1" applyBorder="1"/>
    <xf numFmtId="0" fontId="10" fillId="0" borderId="0" xfId="0" applyFont="1" applyBorder="1" applyAlignment="1"/>
    <xf numFmtId="0" fontId="10" fillId="0" borderId="0" xfId="0" applyNumberFormat="1" applyFont="1" applyBorder="1" applyAlignment="1"/>
    <xf numFmtId="0" fontId="41" fillId="0" borderId="0" xfId="0" applyFont="1" applyAlignment="1">
      <alignment vertical="center"/>
    </xf>
    <xf numFmtId="0" fontId="1" fillId="0" borderId="0" xfId="0" applyFont="1" applyBorder="1" applyAlignment="1"/>
    <xf numFmtId="1" fontId="2" fillId="0" borderId="6" xfId="0" applyNumberFormat="1" applyFont="1" applyBorder="1" applyAlignment="1"/>
    <xf numFmtId="0" fontId="2" fillId="0" borderId="0" xfId="0" applyFont="1" applyBorder="1" applyAlignment="1"/>
    <xf numFmtId="0" fontId="1" fillId="0" borderId="46" xfId="0" applyFont="1" applyBorder="1" applyAlignment="1"/>
    <xf numFmtId="0" fontId="1" fillId="0" borderId="6" xfId="0" applyFont="1" applyBorder="1" applyAlignment="1"/>
    <xf numFmtId="49" fontId="5" fillId="0" borderId="0" xfId="0" applyNumberFormat="1" applyFont="1" applyBorder="1" applyAlignment="1">
      <alignment horizontal="center" vertical="center"/>
    </xf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75" xfId="0" applyBorder="1"/>
    <xf numFmtId="0" fontId="0" fillId="0" borderId="76" xfId="0" applyBorder="1"/>
    <xf numFmtId="0" fontId="0" fillId="0" borderId="78" xfId="0" applyBorder="1"/>
    <xf numFmtId="0" fontId="0" fillId="0" borderId="77" xfId="0" applyBorder="1"/>
    <xf numFmtId="0" fontId="0" fillId="0" borderId="80" xfId="0" applyBorder="1"/>
    <xf numFmtId="0" fontId="0" fillId="0" borderId="79" xfId="0" applyBorder="1"/>
    <xf numFmtId="0" fontId="0" fillId="0" borderId="3" xfId="0" applyBorder="1"/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85" xfId="0" applyBorder="1"/>
    <xf numFmtId="0" fontId="0" fillId="0" borderId="9" xfId="0" applyBorder="1"/>
    <xf numFmtId="0" fontId="0" fillId="0" borderId="42" xfId="0" applyBorder="1"/>
    <xf numFmtId="0" fontId="0" fillId="0" borderId="51" xfId="0" applyBorder="1"/>
    <xf numFmtId="0" fontId="0" fillId="0" borderId="43" xfId="0" applyBorder="1"/>
    <xf numFmtId="0" fontId="0" fillId="0" borderId="86" xfId="0" applyBorder="1"/>
    <xf numFmtId="0" fontId="11" fillId="0" borderId="76" xfId="0" applyFont="1" applyBorder="1"/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0" fillId="0" borderId="90" xfId="0" applyBorder="1"/>
    <xf numFmtId="0" fontId="0" fillId="0" borderId="10" xfId="0" applyBorder="1"/>
    <xf numFmtId="0" fontId="20" fillId="0" borderId="3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1" xfId="0" applyFont="1" applyBorder="1" applyAlignment="1">
      <alignment vertical="center"/>
    </xf>
    <xf numFmtId="0" fontId="20" fillId="0" borderId="45" xfId="0" applyFont="1" applyBorder="1" applyAlignment="1">
      <alignment horizontal="center"/>
    </xf>
    <xf numFmtId="0" fontId="11" fillId="0" borderId="4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6" fontId="0" fillId="0" borderId="0" xfId="0" applyNumberForma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/>
    <xf numFmtId="17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/>
    <xf numFmtId="0" fontId="1" fillId="2" borderId="0" xfId="0" applyFont="1" applyFill="1" applyBorder="1" applyAlignment="1">
      <alignment horizontal="center" vertical="center"/>
    </xf>
    <xf numFmtId="1" fontId="1" fillId="0" borderId="3" xfId="0" applyNumberFormat="1" applyFont="1" applyFill="1" applyBorder="1"/>
    <xf numFmtId="0" fontId="1" fillId="0" borderId="5" xfId="0" applyFont="1" applyFill="1" applyBorder="1"/>
    <xf numFmtId="0" fontId="1" fillId="0" borderId="34" xfId="0" applyFont="1" applyFill="1" applyBorder="1" applyAlignment="1">
      <alignment horizontal="center"/>
    </xf>
    <xf numFmtId="0" fontId="1" fillId="0" borderId="32" xfId="0" applyFont="1" applyFill="1" applyBorder="1"/>
    <xf numFmtId="0" fontId="0" fillId="0" borderId="12" xfId="0" applyFill="1" applyBorder="1"/>
    <xf numFmtId="49" fontId="0" fillId="0" borderId="12" xfId="0" applyNumberFormat="1" applyFill="1" applyBorder="1"/>
    <xf numFmtId="0" fontId="11" fillId="0" borderId="45" xfId="0" applyFont="1" applyFill="1" applyBorder="1"/>
    <xf numFmtId="0" fontId="1" fillId="0" borderId="18" xfId="0" applyFont="1" applyFill="1" applyBorder="1" applyAlignment="1">
      <alignment horizontal="center"/>
    </xf>
    <xf numFmtId="0" fontId="1" fillId="0" borderId="40" xfId="0" applyFont="1" applyFill="1" applyBorder="1"/>
    <xf numFmtId="0" fontId="1" fillId="0" borderId="55" xfId="0" applyFont="1" applyFill="1" applyBorder="1"/>
    <xf numFmtId="0" fontId="0" fillId="4" borderId="20" xfId="0" applyFill="1" applyBorder="1"/>
    <xf numFmtId="0" fontId="0" fillId="0" borderId="20" xfId="0" applyFill="1" applyBorder="1"/>
    <xf numFmtId="0" fontId="31" fillId="4" borderId="20" xfId="0" applyFont="1" applyFill="1" applyBorder="1"/>
    <xf numFmtId="0" fontId="0" fillId="3" borderId="38" xfId="0" applyFill="1" applyBorder="1"/>
    <xf numFmtId="0" fontId="0" fillId="3" borderId="54" xfId="0" applyFill="1" applyBorder="1"/>
    <xf numFmtId="0" fontId="0" fillId="3" borderId="39" xfId="0" applyFill="1" applyBorder="1"/>
    <xf numFmtId="0" fontId="31" fillId="3" borderId="30" xfId="0" applyFont="1" applyFill="1" applyBorder="1"/>
    <xf numFmtId="0" fontId="0" fillId="3" borderId="35" xfId="0" applyFill="1" applyBorder="1"/>
    <xf numFmtId="0" fontId="0" fillId="3" borderId="30" xfId="0" applyFill="1" applyBorder="1"/>
    <xf numFmtId="0" fontId="0" fillId="0" borderId="30" xfId="0" applyFill="1" applyBorder="1"/>
    <xf numFmtId="0" fontId="0" fillId="0" borderId="35" xfId="0" applyFill="1" applyBorder="1"/>
    <xf numFmtId="0" fontId="31" fillId="3" borderId="31" xfId="0" applyFont="1" applyFill="1" applyBorder="1"/>
    <xf numFmtId="0" fontId="31" fillId="3" borderId="32" xfId="0" applyFont="1" applyFill="1" applyBorder="1"/>
    <xf numFmtId="0" fontId="31" fillId="0" borderId="37" xfId="0" applyFont="1" applyFill="1" applyBorder="1"/>
    <xf numFmtId="0" fontId="0" fillId="2" borderId="54" xfId="0" applyFill="1" applyBorder="1"/>
    <xf numFmtId="0" fontId="0" fillId="2" borderId="39" xfId="0" applyFill="1" applyBorder="1"/>
    <xf numFmtId="0" fontId="0" fillId="2" borderId="35" xfId="0" applyFill="1" applyBorder="1"/>
    <xf numFmtId="49" fontId="1" fillId="0" borderId="41" xfId="0" applyNumberFormat="1" applyFont="1" applyFill="1" applyBorder="1" applyAlignment="1"/>
    <xf numFmtId="49" fontId="1" fillId="0" borderId="52" xfId="0" applyNumberFormat="1" applyFont="1" applyFill="1" applyBorder="1" applyAlignment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0" borderId="44" xfId="0" applyNumberFormat="1" applyFont="1" applyFill="1" applyBorder="1" applyAlignment="1">
      <alignment horizontal="center"/>
    </xf>
    <xf numFmtId="0" fontId="46" fillId="0" borderId="0" xfId="0" applyFont="1"/>
    <xf numFmtId="0" fontId="46" fillId="0" borderId="0" xfId="0" applyFont="1" applyFill="1"/>
    <xf numFmtId="165" fontId="46" fillId="0" borderId="0" xfId="0" applyNumberFormat="1" applyFont="1" applyBorder="1" applyAlignment="1"/>
    <xf numFmtId="0" fontId="46" fillId="0" borderId="0" xfId="0" applyFont="1" applyBorder="1"/>
    <xf numFmtId="0" fontId="1" fillId="0" borderId="12" xfId="0" applyFont="1" applyBorder="1" applyAlignment="1">
      <alignment vertical="center"/>
    </xf>
    <xf numFmtId="1" fontId="1" fillId="0" borderId="0" xfId="0" applyNumberFormat="1" applyFont="1" applyFill="1" applyBorder="1"/>
    <xf numFmtId="0" fontId="0" fillId="2" borderId="91" xfId="0" applyFill="1" applyBorder="1"/>
    <xf numFmtId="0" fontId="31" fillId="2" borderId="20" xfId="0" applyFont="1" applyFill="1" applyBorder="1"/>
    <xf numFmtId="0" fontId="0" fillId="2" borderId="20" xfId="0" applyFill="1" applyBorder="1"/>
    <xf numFmtId="0" fontId="0" fillId="0" borderId="38" xfId="0" applyBorder="1"/>
    <xf numFmtId="0" fontId="0" fillId="0" borderId="54" xfId="0" applyBorder="1"/>
    <xf numFmtId="0" fontId="0" fillId="0" borderId="30" xfId="0" applyBorder="1"/>
    <xf numFmtId="0" fontId="11" fillId="0" borderId="30" xfId="0" applyFont="1" applyFill="1" applyBorder="1"/>
    <xf numFmtId="0" fontId="0" fillId="0" borderId="8" xfId="0" applyBorder="1" applyAlignment="1">
      <alignment horizontal="center"/>
    </xf>
    <xf numFmtId="0" fontId="31" fillId="0" borderId="32" xfId="0" applyFont="1" applyBorder="1"/>
    <xf numFmtId="0" fontId="1" fillId="0" borderId="8" xfId="0" applyFont="1" applyFill="1" applyBorder="1"/>
    <xf numFmtId="0" fontId="1" fillId="0" borderId="9" xfId="0" applyFont="1" applyFill="1" applyBorder="1"/>
    <xf numFmtId="1" fontId="21" fillId="0" borderId="4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Fill="1" applyBorder="1"/>
    <xf numFmtId="0" fontId="9" fillId="0" borderId="0" xfId="0" applyFont="1" applyBorder="1" applyAlignment="1">
      <alignment horizontal="right"/>
    </xf>
    <xf numFmtId="165" fontId="2" fillId="0" borderId="1" xfId="0" applyNumberFormat="1" applyFont="1" applyBorder="1" applyAlignment="1">
      <alignment horizontal="center"/>
    </xf>
    <xf numFmtId="0" fontId="0" fillId="0" borderId="19" xfId="0" applyFill="1" applyBorder="1"/>
    <xf numFmtId="164" fontId="38" fillId="0" borderId="1" xfId="0" applyNumberFormat="1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8" borderId="1" xfId="0" applyFont="1" applyFill="1" applyBorder="1"/>
    <xf numFmtId="0" fontId="21" fillId="8" borderId="35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" fillId="8" borderId="30" xfId="0" applyFont="1" applyFill="1" applyBorder="1"/>
    <xf numFmtId="49" fontId="1" fillId="8" borderId="1" xfId="0" applyNumberFormat="1" applyFont="1" applyFill="1" applyBorder="1" applyAlignment="1">
      <alignment horizontal="center"/>
    </xf>
    <xf numFmtId="1" fontId="1" fillId="8" borderId="35" xfId="0" applyNumberFormat="1" applyFont="1" applyFill="1" applyBorder="1" applyAlignment="1">
      <alignment horizontal="center"/>
    </xf>
    <xf numFmtId="0" fontId="36" fillId="0" borderId="3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19" xfId="0" applyFill="1" applyBorder="1"/>
    <xf numFmtId="0" fontId="31" fillId="3" borderId="33" xfId="0" applyFont="1" applyFill="1" applyBorder="1"/>
    <xf numFmtId="0" fontId="0" fillId="3" borderId="47" xfId="0" applyFill="1" applyBorder="1"/>
    <xf numFmtId="0" fontId="0" fillId="3" borderId="44" xfId="0" applyFill="1" applyBorder="1"/>
    <xf numFmtId="0" fontId="0" fillId="3" borderId="48" xfId="0" applyFill="1" applyBorder="1"/>
    <xf numFmtId="0" fontId="0" fillId="0" borderId="39" xfId="0" applyFill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0" xfId="0" applyFont="1" applyFill="1" applyBorder="1"/>
    <xf numFmtId="0" fontId="1" fillId="0" borderId="31" xfId="0" applyFont="1" applyFill="1" applyBorder="1"/>
    <xf numFmtId="0" fontId="9" fillId="0" borderId="0" xfId="0" applyFont="1" applyFill="1" applyBorder="1" applyAlignment="1"/>
    <xf numFmtId="0" fontId="3" fillId="0" borderId="0" xfId="0" applyFont="1" applyFill="1"/>
    <xf numFmtId="0" fontId="1" fillId="0" borderId="0" xfId="0" applyFont="1" applyFill="1" applyBorder="1" applyAlignment="1"/>
    <xf numFmtId="0" fontId="1" fillId="0" borderId="5" xfId="0" applyFont="1" applyFill="1" applyBorder="1" applyAlignment="1"/>
    <xf numFmtId="0" fontId="33" fillId="0" borderId="5" xfId="0" applyFont="1" applyFill="1" applyBorder="1"/>
    <xf numFmtId="0" fontId="30" fillId="0" borderId="47" xfId="0" applyFont="1" applyFill="1" applyBorder="1"/>
    <xf numFmtId="0" fontId="1" fillId="0" borderId="47" xfId="0" applyFont="1" applyFill="1" applyBorder="1"/>
    <xf numFmtId="49" fontId="1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4" fillId="0" borderId="0" xfId="0" applyNumberFormat="1" applyFont="1" applyFill="1" applyBorder="1" applyAlignment="1"/>
    <xf numFmtId="164" fontId="26" fillId="0" borderId="0" xfId="0" applyNumberFormat="1" applyFont="1" applyFill="1" applyBorder="1" applyAlignment="1"/>
    <xf numFmtId="0" fontId="30" fillId="0" borderId="0" xfId="0" applyNumberFormat="1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5" fillId="0" borderId="6" xfId="0" applyFont="1" applyFill="1" applyBorder="1"/>
    <xf numFmtId="0" fontId="34" fillId="0" borderId="0" xfId="0" applyFont="1" applyFill="1" applyBorder="1" applyAlignment="1">
      <alignment horizontal="left"/>
    </xf>
    <xf numFmtId="1" fontId="30" fillId="0" borderId="0" xfId="0" applyNumberFormat="1" applyFont="1" applyFill="1" applyBorder="1" applyAlignment="1"/>
    <xf numFmtId="164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" fontId="1" fillId="0" borderId="9" xfId="0" applyNumberFormat="1" applyFont="1" applyFill="1" applyBorder="1"/>
    <xf numFmtId="0" fontId="1" fillId="0" borderId="10" xfId="0" applyFont="1" applyFill="1" applyBorder="1"/>
    <xf numFmtId="165" fontId="30" fillId="0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49" fontId="36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center"/>
    </xf>
    <xf numFmtId="0" fontId="36" fillId="0" borderId="6" xfId="0" applyNumberFormat="1" applyFont="1" applyFill="1" applyBorder="1" applyAlignment="1"/>
    <xf numFmtId="0" fontId="36" fillId="0" borderId="0" xfId="0" applyNumberFormat="1" applyFont="1" applyFill="1" applyBorder="1" applyAlignment="1">
      <alignment horizontal="right"/>
    </xf>
    <xf numFmtId="49" fontId="36" fillId="0" borderId="6" xfId="0" applyNumberFormat="1" applyFont="1" applyFill="1" applyBorder="1" applyAlignment="1"/>
    <xf numFmtId="0" fontId="1" fillId="0" borderId="9" xfId="0" applyFont="1" applyFill="1" applyBorder="1" applyAlignment="1">
      <alignment horizontal="right"/>
    </xf>
    <xf numFmtId="1" fontId="30" fillId="0" borderId="9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right"/>
    </xf>
    <xf numFmtId="0" fontId="37" fillId="0" borderId="1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1" fontId="3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left"/>
    </xf>
    <xf numFmtId="0" fontId="30" fillId="0" borderId="6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left"/>
    </xf>
    <xf numFmtId="0" fontId="36" fillId="0" borderId="9" xfId="0" applyFont="1" applyFill="1" applyBorder="1" applyAlignment="1">
      <alignment horizontal="left"/>
    </xf>
    <xf numFmtId="0" fontId="30" fillId="0" borderId="9" xfId="0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left"/>
    </xf>
    <xf numFmtId="49" fontId="30" fillId="0" borderId="9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38" xfId="0" applyFill="1" applyBorder="1"/>
    <xf numFmtId="0" fontId="0" fillId="0" borderId="54" xfId="0" applyFill="1" applyBorder="1"/>
    <xf numFmtId="0" fontId="11" fillId="8" borderId="45" xfId="0" applyFont="1" applyFill="1" applyBorder="1"/>
    <xf numFmtId="0" fontId="0" fillId="8" borderId="12" xfId="0" applyFill="1" applyBorder="1"/>
    <xf numFmtId="49" fontId="0" fillId="8" borderId="12" xfId="0" applyNumberFormat="1" applyFill="1" applyBorder="1"/>
    <xf numFmtId="0" fontId="1" fillId="8" borderId="1" xfId="0" applyFont="1" applyFill="1" applyBorder="1" applyAlignment="1">
      <alignment horizontal="center"/>
    </xf>
    <xf numFmtId="0" fontId="2" fillId="8" borderId="40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40" xfId="0" applyFont="1" applyFill="1" applyBorder="1"/>
    <xf numFmtId="0" fontId="1" fillId="8" borderId="55" xfId="0" applyFont="1" applyFill="1" applyBorder="1"/>
    <xf numFmtId="0" fontId="30" fillId="8" borderId="30" xfId="0" applyFont="1" applyFill="1" applyBorder="1"/>
    <xf numFmtId="164" fontId="38" fillId="8" borderId="1" xfId="0" applyNumberFormat="1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1" fillId="8" borderId="31" xfId="0" applyFont="1" applyFill="1" applyBorder="1" applyAlignment="1">
      <alignment horizontal="center"/>
    </xf>
    <xf numFmtId="1" fontId="1" fillId="8" borderId="37" xfId="0" applyNumberFormat="1" applyFont="1" applyFill="1" applyBorder="1" applyAlignment="1">
      <alignment horizontal="center"/>
    </xf>
    <xf numFmtId="0" fontId="11" fillId="8" borderId="5" xfId="0" applyFont="1" applyFill="1" applyBorder="1"/>
    <xf numFmtId="0" fontId="0" fillId="8" borderId="0" xfId="0" applyFill="1" applyBorder="1"/>
    <xf numFmtId="49" fontId="0" fillId="8" borderId="0" xfId="0" applyNumberFormat="1" applyFill="1" applyBorder="1"/>
    <xf numFmtId="0" fontId="2" fillId="8" borderId="0" xfId="0" applyFont="1" applyFill="1" applyBorder="1" applyAlignment="1">
      <alignment horizontal="center"/>
    </xf>
    <xf numFmtId="1" fontId="1" fillId="8" borderId="0" xfId="0" applyNumberFormat="1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/>
    <xf numFmtId="0" fontId="1" fillId="8" borderId="6" xfId="0" applyFont="1" applyFill="1" applyBorder="1"/>
    <xf numFmtId="0" fontId="1" fillId="8" borderId="35" xfId="0" applyFont="1" applyFill="1" applyBorder="1"/>
    <xf numFmtId="1" fontId="2" fillId="8" borderId="1" xfId="0" applyNumberFormat="1" applyFont="1" applyFill="1" applyBorder="1" applyAlignment="1">
      <alignment horizontal="center"/>
    </xf>
    <xf numFmtId="1" fontId="2" fillId="8" borderId="19" xfId="0" applyNumberFormat="1" applyFont="1" applyFill="1" applyBorder="1" applyAlignment="1">
      <alignment horizontal="center"/>
    </xf>
    <xf numFmtId="0" fontId="21" fillId="8" borderId="30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8" xfId="0" applyFont="1" applyFill="1" applyBorder="1" applyAlignment="1"/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1" fillId="0" borderId="5" xfId="0" applyNumberFormat="1" applyFont="1" applyFill="1" applyBorder="1" applyAlignment="1"/>
    <xf numFmtId="49" fontId="1" fillId="0" borderId="6" xfId="0" applyNumberFormat="1" applyFont="1" applyFill="1" applyBorder="1" applyAlignment="1"/>
    <xf numFmtId="0" fontId="1" fillId="0" borderId="13" xfId="0" applyFont="1" applyFill="1" applyBorder="1" applyAlignment="1">
      <alignment horizontal="center"/>
    </xf>
    <xf numFmtId="0" fontId="1" fillId="0" borderId="44" xfId="0" applyFont="1" applyFill="1" applyBorder="1"/>
    <xf numFmtId="0" fontId="1" fillId="0" borderId="48" xfId="0" applyFont="1" applyFill="1" applyBorder="1"/>
    <xf numFmtId="164" fontId="24" fillId="0" borderId="1" xfId="0" applyNumberFormat="1" applyFont="1" applyFill="1" applyBorder="1" applyAlignment="1">
      <alignment horizontal="center"/>
    </xf>
    <xf numFmtId="1" fontId="46" fillId="0" borderId="0" xfId="0" applyNumberFormat="1" applyFont="1"/>
    <xf numFmtId="1" fontId="46" fillId="0" borderId="0" xfId="0" applyNumberFormat="1" applyFont="1" applyBorder="1" applyAlignment="1"/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49" fontId="1" fillId="6" borderId="21" xfId="0" applyNumberFormat="1" applyFont="1" applyFill="1" applyBorder="1" applyAlignment="1">
      <alignment horizontal="center"/>
    </xf>
    <xf numFmtId="49" fontId="1" fillId="6" borderId="53" xfId="0" applyNumberFormat="1" applyFont="1" applyFill="1" applyBorder="1" applyAlignment="1">
      <alignment horizontal="center"/>
    </xf>
    <xf numFmtId="0" fontId="49" fillId="0" borderId="3" xfId="0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6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5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30" fillId="0" borderId="3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0" fontId="39" fillId="0" borderId="3" xfId="0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horizontal="left" vertical="center" wrapText="1"/>
    </xf>
    <xf numFmtId="1" fontId="36" fillId="0" borderId="9" xfId="0" applyNumberFormat="1" applyFont="1" applyFill="1" applyBorder="1" applyAlignment="1">
      <alignment horizontal="left"/>
    </xf>
    <xf numFmtId="1" fontId="36" fillId="0" borderId="0" xfId="0" applyNumberFormat="1" applyFont="1" applyFill="1" applyBorder="1" applyAlignment="1">
      <alignment horizontal="left"/>
    </xf>
    <xf numFmtId="0" fontId="39" fillId="8" borderId="19" xfId="0" applyFont="1" applyFill="1" applyBorder="1" applyAlignment="1">
      <alignment horizontal="left" vertical="top"/>
    </xf>
    <xf numFmtId="0" fontId="39" fillId="8" borderId="51" xfId="0" applyFont="1" applyFill="1" applyBorder="1" applyAlignment="1">
      <alignment horizontal="left" vertical="top"/>
    </xf>
    <xf numFmtId="0" fontId="39" fillId="8" borderId="20" xfId="0" applyFont="1" applyFill="1" applyBorder="1" applyAlignment="1">
      <alignment horizontal="left" vertical="top"/>
    </xf>
    <xf numFmtId="0" fontId="39" fillId="8" borderId="21" xfId="0" applyFont="1" applyFill="1" applyBorder="1" applyAlignment="1">
      <alignment horizontal="left" vertical="top"/>
    </xf>
    <xf numFmtId="0" fontId="39" fillId="8" borderId="53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top"/>
    </xf>
    <xf numFmtId="0" fontId="43" fillId="0" borderId="0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19" xfId="0" applyFont="1" applyFill="1" applyBorder="1" applyAlignment="1">
      <alignment horizontal="left" vertical="top"/>
    </xf>
    <xf numFmtId="0" fontId="39" fillId="0" borderId="51" xfId="0" applyFont="1" applyFill="1" applyBorder="1" applyAlignment="1">
      <alignment horizontal="left" vertical="top"/>
    </xf>
    <xf numFmtId="0" fontId="39" fillId="0" borderId="20" xfId="0" applyFont="1" applyFill="1" applyBorder="1" applyAlignment="1">
      <alignment horizontal="left" vertical="top"/>
    </xf>
    <xf numFmtId="49" fontId="1" fillId="0" borderId="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9" fillId="0" borderId="21" xfId="0" applyFont="1" applyFill="1" applyBorder="1" applyAlignment="1">
      <alignment horizontal="left" vertical="top"/>
    </xf>
    <xf numFmtId="0" fontId="39" fillId="0" borderId="53" xfId="0" applyFont="1" applyFill="1" applyBorder="1" applyAlignment="1">
      <alignment horizontal="left" vertical="top"/>
    </xf>
    <xf numFmtId="49" fontId="1" fillId="0" borderId="21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0" fontId="39" fillId="0" borderId="3" xfId="0" applyFont="1" applyFill="1" applyBorder="1" applyAlignment="1">
      <alignment horizontal="left" vertical="top" wrapText="1"/>
    </xf>
    <xf numFmtId="0" fontId="39" fillId="0" borderId="3" xfId="0" applyFont="1" applyFill="1" applyBorder="1" applyAlignment="1">
      <alignment horizontal="left" vertical="top"/>
    </xf>
    <xf numFmtId="0" fontId="39" fillId="0" borderId="4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0" fontId="39" fillId="0" borderId="6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9" fontId="1" fillId="8" borderId="8" xfId="0" applyNumberFormat="1" applyFont="1" applyFill="1" applyBorder="1" applyAlignment="1">
      <alignment horizontal="center"/>
    </xf>
    <xf numFmtId="49" fontId="1" fillId="8" borderId="10" xfId="0" applyNumberFormat="1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1" fillId="8" borderId="21" xfId="0" applyNumberFormat="1" applyFont="1" applyFill="1" applyBorder="1" applyAlignment="1">
      <alignment horizontal="center"/>
    </xf>
    <xf numFmtId="49" fontId="1" fillId="8" borderId="5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8" fillId="0" borderId="2" xfId="0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7" fillId="0" borderId="5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15" fontId="7" fillId="0" borderId="57" xfId="0" applyNumberFormat="1" applyFont="1" applyBorder="1" applyAlignment="1">
      <alignment horizontal="center" vertical="center"/>
    </xf>
    <xf numFmtId="15" fontId="7" fillId="0" borderId="60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14" fontId="7" fillId="0" borderId="60" xfId="0" applyNumberFormat="1" applyFont="1" applyBorder="1" applyAlignment="1">
      <alignment horizontal="center" vertical="center"/>
    </xf>
    <xf numFmtId="14" fontId="7" fillId="0" borderId="63" xfId="0" applyNumberFormat="1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14" fontId="7" fillId="0" borderId="60" xfId="0" applyNumberFormat="1" applyFont="1" applyFill="1" applyBorder="1" applyAlignment="1">
      <alignment horizontal="center" vertical="center"/>
    </xf>
    <xf numFmtId="14" fontId="7" fillId="0" borderId="63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15" fontId="7" fillId="0" borderId="57" xfId="0" applyNumberFormat="1" applyFont="1" applyFill="1" applyBorder="1" applyAlignment="1">
      <alignment horizontal="center" vertical="center"/>
    </xf>
    <xf numFmtId="15" fontId="7" fillId="0" borderId="60" xfId="0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0" fontId="44" fillId="0" borderId="8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1" fillId="5" borderId="30" xfId="0" applyFont="1" applyFill="1" applyBorder="1"/>
    <xf numFmtId="0" fontId="0" fillId="5" borderId="1" xfId="0" applyFill="1" applyBorder="1"/>
    <xf numFmtId="0" fontId="0" fillId="5" borderId="30" xfId="0" applyFill="1" applyBorder="1"/>
    <xf numFmtId="0" fontId="2" fillId="9" borderId="22" xfId="0" applyFont="1" applyFill="1" applyBorder="1" applyAlignment="1">
      <alignment horizontal="center"/>
    </xf>
    <xf numFmtId="0" fontId="0" fillId="9" borderId="1" xfId="0" applyFill="1" applyBorder="1"/>
    <xf numFmtId="0" fontId="11" fillId="9" borderId="30" xfId="0" applyFont="1" applyFill="1" applyBorder="1"/>
    <xf numFmtId="0" fontId="11" fillId="9" borderId="1" xfId="0" applyFont="1" applyFill="1" applyBorder="1"/>
    <xf numFmtId="0" fontId="2" fillId="9" borderId="21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53" xfId="0" applyFont="1" applyFill="1" applyBorder="1" applyAlignment="1">
      <alignment horizontal="center" vertical="center"/>
    </xf>
    <xf numFmtId="0" fontId="0" fillId="9" borderId="30" xfId="0" applyFill="1" applyBorder="1"/>
    <xf numFmtId="0" fontId="0" fillId="9" borderId="19" xfId="0" applyFill="1" applyBorder="1"/>
    <xf numFmtId="0" fontId="2" fillId="9" borderId="21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2" fillId="9" borderId="53" xfId="0" applyFont="1" applyFill="1" applyBorder="1" applyAlignment="1">
      <alignment horizontal="center"/>
    </xf>
    <xf numFmtId="0" fontId="0" fillId="9" borderId="38" xfId="0" applyFill="1" applyBorder="1"/>
    <xf numFmtId="0" fontId="0" fillId="9" borderId="54" xfId="0" applyFill="1" applyBorder="1"/>
    <xf numFmtId="0" fontId="20" fillId="0" borderId="20" xfId="0" applyFont="1" applyBorder="1" applyAlignment="1">
      <alignment horizontal="center"/>
    </xf>
    <xf numFmtId="49" fontId="1" fillId="6" borderId="23" xfId="0" applyNumberFormat="1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 vertical="top"/>
    </xf>
    <xf numFmtId="0" fontId="39" fillId="0" borderId="5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U365"/>
  <sheetViews>
    <sheetView tabSelected="1" topLeftCell="A333" zoomScale="115" zoomScaleNormal="115" workbookViewId="0">
      <selection activeCell="M351" sqref="M351"/>
    </sheetView>
  </sheetViews>
  <sheetFormatPr baseColWidth="10" defaultRowHeight="14.25" customHeight="1" x14ac:dyDescent="0.25"/>
  <cols>
    <col min="1" max="1" width="4.7109375" style="14" customWidth="1"/>
    <col min="2" max="2" width="4" style="2" customWidth="1"/>
    <col min="3" max="3" width="4.85546875" style="2" customWidth="1"/>
    <col min="4" max="4" width="4" style="2" customWidth="1"/>
    <col min="5" max="6" width="19.7109375" style="14" bestFit="1" customWidth="1"/>
    <col min="7" max="7" width="5.7109375" style="14" hidden="1" customWidth="1"/>
    <col min="8" max="8" width="4.7109375" style="155" hidden="1" customWidth="1"/>
    <col min="9" max="9" width="6" style="2" hidden="1" customWidth="1"/>
    <col min="10" max="10" width="5" style="2" hidden="1" customWidth="1"/>
    <col min="11" max="11" width="18.42578125" style="14" hidden="1" customWidth="1"/>
    <col min="12" max="12" width="3.140625" style="399" customWidth="1"/>
    <col min="13" max="13" width="4.42578125" style="400" customWidth="1"/>
    <col min="14" max="14" width="4.5703125" style="399" customWidth="1"/>
    <col min="15" max="15" width="9.85546875" style="399" customWidth="1"/>
    <col min="16" max="16" width="3.85546875" style="535" customWidth="1"/>
    <col min="17" max="17" width="11.42578125" style="1"/>
    <col min="18" max="18" width="2.7109375" style="1" bestFit="1" customWidth="1"/>
    <col min="19" max="19" width="11.42578125" style="1"/>
    <col min="20" max="20" width="2.5703125" style="1" bestFit="1" customWidth="1"/>
    <col min="21" max="16384" width="11.42578125" style="1"/>
  </cols>
  <sheetData>
    <row r="1" spans="1:21" ht="14.25" customHeight="1" x14ac:dyDescent="0.25">
      <c r="A1" s="569" t="s">
        <v>573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</row>
    <row r="2" spans="1:21" ht="14.25" hidden="1" customHeight="1" x14ac:dyDescent="0.25">
      <c r="B2" s="13"/>
      <c r="E2" s="61"/>
      <c r="F2" s="61"/>
      <c r="G2" s="61"/>
      <c r="H2" s="151"/>
      <c r="I2" s="1"/>
      <c r="J2" s="1"/>
    </row>
    <row r="3" spans="1:21" ht="14.25" hidden="1" customHeight="1" x14ac:dyDescent="0.25">
      <c r="A3" s="442"/>
      <c r="B3" s="228"/>
      <c r="C3" s="228"/>
      <c r="D3" s="228"/>
      <c r="E3" s="228"/>
      <c r="F3" s="228" t="s">
        <v>294</v>
      </c>
      <c r="G3" s="229">
        <v>44681</v>
      </c>
      <c r="H3" s="230" t="s">
        <v>295</v>
      </c>
      <c r="I3" s="229">
        <v>44688</v>
      </c>
      <c r="J3" s="228"/>
      <c r="K3" s="228"/>
    </row>
    <row r="4" spans="1:21" ht="14.25" hidden="1" customHeight="1" x14ac:dyDescent="0.25">
      <c r="B4" s="13"/>
      <c r="E4" s="61"/>
      <c r="F4" s="61"/>
      <c r="G4" s="61"/>
      <c r="H4" s="151"/>
      <c r="I4" s="1"/>
      <c r="J4" s="1"/>
    </row>
    <row r="5" spans="1:21" ht="14.25" hidden="1" customHeight="1" x14ac:dyDescent="0.25">
      <c r="A5" s="443"/>
      <c r="B5" s="12"/>
      <c r="C5" s="3"/>
      <c r="D5" s="3"/>
      <c r="E5" s="3" t="s">
        <v>0</v>
      </c>
      <c r="F5" s="61"/>
      <c r="G5" s="61"/>
      <c r="H5" s="151"/>
      <c r="I5" s="1"/>
      <c r="J5" s="1"/>
    </row>
    <row r="6" spans="1:21" ht="14.25" customHeight="1" thickBot="1" x14ac:dyDescent="0.3">
      <c r="B6" s="13"/>
      <c r="E6" s="61"/>
      <c r="F6" s="61"/>
      <c r="G6" s="61"/>
      <c r="H6" s="151"/>
      <c r="I6" s="1"/>
      <c r="J6" s="1"/>
    </row>
    <row r="7" spans="1:21" ht="14.25" customHeight="1" thickBot="1" x14ac:dyDescent="0.3">
      <c r="A7" s="124"/>
      <c r="B7" s="109"/>
      <c r="C7" s="237"/>
      <c r="D7" s="110"/>
      <c r="E7" s="116" t="s">
        <v>1</v>
      </c>
      <c r="F7" s="293"/>
      <c r="G7" s="293"/>
      <c r="H7" s="238"/>
      <c r="I7" s="237"/>
      <c r="J7" s="111"/>
      <c r="K7" s="128"/>
      <c r="N7" s="401"/>
      <c r="P7" s="536"/>
      <c r="R7" s="401"/>
    </row>
    <row r="8" spans="1:21" ht="14.25" customHeight="1" thickBot="1" x14ac:dyDescent="0.3">
      <c r="A8" s="364"/>
      <c r="B8" s="8"/>
      <c r="C8" s="289"/>
      <c r="D8" s="289"/>
      <c r="E8" s="290"/>
      <c r="F8" s="290"/>
      <c r="G8" s="290"/>
      <c r="H8" s="152"/>
      <c r="I8" s="7"/>
      <c r="J8" s="7"/>
      <c r="K8" s="177"/>
      <c r="N8" s="401"/>
      <c r="P8" s="536"/>
      <c r="R8" s="401"/>
    </row>
    <row r="9" spans="1:21" ht="14.25" customHeight="1" thickBot="1" x14ac:dyDescent="0.3">
      <c r="A9" s="129" t="s">
        <v>2</v>
      </c>
      <c r="B9" s="6" t="s">
        <v>3</v>
      </c>
      <c r="C9" s="5" t="s">
        <v>4</v>
      </c>
      <c r="D9" s="74" t="s">
        <v>5</v>
      </c>
      <c r="E9" s="60" t="s">
        <v>15</v>
      </c>
      <c r="F9" s="117"/>
      <c r="G9" s="540" t="s">
        <v>6</v>
      </c>
      <c r="H9" s="541"/>
      <c r="I9" s="81" t="s">
        <v>7</v>
      </c>
      <c r="J9" s="4" t="s">
        <v>8</v>
      </c>
      <c r="K9" s="130" t="s">
        <v>9</v>
      </c>
      <c r="N9" s="401"/>
      <c r="Q9" s="399"/>
      <c r="R9" s="401"/>
      <c r="S9" s="399"/>
      <c r="U9" s="399"/>
    </row>
    <row r="10" spans="1:21" ht="14.25" customHeight="1" x14ac:dyDescent="0.25">
      <c r="A10" s="129" t="s">
        <v>10</v>
      </c>
      <c r="B10" s="106">
        <f>$I$3</f>
        <v>44688</v>
      </c>
      <c r="C10" s="95"/>
      <c r="D10" s="74"/>
      <c r="E10" s="70" t="s">
        <v>613</v>
      </c>
      <c r="F10" s="118" t="s">
        <v>614</v>
      </c>
      <c r="G10" s="119"/>
      <c r="H10" s="153"/>
      <c r="I10" s="81"/>
      <c r="J10" s="4"/>
      <c r="K10" s="178" t="str">
        <f>IF(G10&gt;8,E10,IF(H10&gt;8,F10,""))</f>
        <v/>
      </c>
      <c r="N10" s="401"/>
      <c r="P10" s="536"/>
      <c r="Q10" s="399"/>
      <c r="R10" s="401"/>
      <c r="S10" s="399"/>
      <c r="U10" s="399"/>
    </row>
    <row r="11" spans="1:21" ht="14.25" customHeight="1" x14ac:dyDescent="0.25">
      <c r="A11" s="129" t="s">
        <v>11</v>
      </c>
      <c r="B11" s="106">
        <f>$I$3</f>
        <v>44688</v>
      </c>
      <c r="C11" s="95" t="s">
        <v>612</v>
      </c>
      <c r="D11" s="74"/>
      <c r="E11" s="70" t="s">
        <v>618</v>
      </c>
      <c r="F11" s="118" t="s">
        <v>615</v>
      </c>
      <c r="G11" s="119"/>
      <c r="H11" s="153"/>
      <c r="I11" s="81"/>
      <c r="J11" s="4"/>
      <c r="K11" s="178" t="str">
        <f>IF(G11&gt;8,E11,IF(H11&gt;8,F11,""))</f>
        <v/>
      </c>
      <c r="N11" s="401"/>
      <c r="P11" s="536"/>
      <c r="Q11" s="399"/>
      <c r="R11" s="401"/>
      <c r="S11" s="399"/>
      <c r="U11" s="399"/>
    </row>
    <row r="12" spans="1:21" ht="14.25" customHeight="1" x14ac:dyDescent="0.25">
      <c r="A12" s="129" t="s">
        <v>12</v>
      </c>
      <c r="B12" s="106">
        <f>$I$3</f>
        <v>44688</v>
      </c>
      <c r="C12" s="95"/>
      <c r="D12" s="74"/>
      <c r="E12" s="70" t="s">
        <v>613</v>
      </c>
      <c r="F12" s="118" t="s">
        <v>616</v>
      </c>
      <c r="G12" s="119"/>
      <c r="H12" s="153"/>
      <c r="I12" s="81"/>
      <c r="J12" s="4"/>
      <c r="K12" s="430" t="str">
        <f>IF(G12&gt;8,E12,IF(H12&gt;8,F12,""))</f>
        <v/>
      </c>
      <c r="N12" s="401"/>
      <c r="P12" s="536"/>
      <c r="Q12" s="399"/>
      <c r="R12" s="401"/>
      <c r="S12" s="399"/>
      <c r="U12" s="399"/>
    </row>
    <row r="13" spans="1:21" ht="14.25" customHeight="1" thickBot="1" x14ac:dyDescent="0.3">
      <c r="A13" s="129" t="s">
        <v>13</v>
      </c>
      <c r="B13" s="106">
        <f>$I$3</f>
        <v>44688</v>
      </c>
      <c r="C13" s="95" t="s">
        <v>612</v>
      </c>
      <c r="D13" s="74"/>
      <c r="E13" s="70" t="s">
        <v>619</v>
      </c>
      <c r="F13" s="118" t="s">
        <v>617</v>
      </c>
      <c r="G13" s="120"/>
      <c r="H13" s="154"/>
      <c r="I13" s="81"/>
      <c r="J13" s="4"/>
      <c r="K13" s="178" t="str">
        <f>IF(G13&gt;8,E13,IF(H13&gt;8,F13,""))</f>
        <v/>
      </c>
      <c r="N13" s="401"/>
      <c r="P13" s="536"/>
      <c r="Q13" s="399"/>
      <c r="R13" s="401"/>
    </row>
    <row r="14" spans="1:21" ht="14.25" customHeight="1" thickBot="1" x14ac:dyDescent="0.3">
      <c r="A14" s="364"/>
      <c r="B14" s="112"/>
      <c r="C14" s="288"/>
      <c r="D14" s="75"/>
      <c r="E14" s="290"/>
      <c r="F14" s="290"/>
      <c r="G14" s="290"/>
      <c r="H14" s="292"/>
      <c r="I14" s="289"/>
      <c r="J14" s="7"/>
      <c r="K14" s="177"/>
      <c r="N14" s="401"/>
      <c r="P14" s="536"/>
      <c r="Q14" s="399"/>
    </row>
    <row r="15" spans="1:21" ht="14.25" customHeight="1" thickBot="1" x14ac:dyDescent="0.3">
      <c r="A15" s="129" t="s">
        <v>2</v>
      </c>
      <c r="B15" s="92" t="s">
        <v>3</v>
      </c>
      <c r="C15" s="93" t="s">
        <v>4</v>
      </c>
      <c r="D15" s="74" t="s">
        <v>5</v>
      </c>
      <c r="E15" s="60" t="s">
        <v>17</v>
      </c>
      <c r="F15" s="117"/>
      <c r="G15" s="540" t="s">
        <v>6</v>
      </c>
      <c r="H15" s="541"/>
      <c r="I15" s="81" t="s">
        <v>7</v>
      </c>
      <c r="J15" s="4" t="s">
        <v>8</v>
      </c>
      <c r="K15" s="130" t="s">
        <v>9</v>
      </c>
      <c r="N15" s="401"/>
      <c r="P15" s="536"/>
      <c r="Q15" s="399"/>
      <c r="R15" s="401"/>
      <c r="S15" s="399"/>
      <c r="U15" s="399"/>
    </row>
    <row r="16" spans="1:21" ht="14.25" customHeight="1" x14ac:dyDescent="0.25">
      <c r="A16" s="129" t="s">
        <v>14</v>
      </c>
      <c r="B16" s="106">
        <f>$I$3</f>
        <v>44688</v>
      </c>
      <c r="C16" s="93" t="s">
        <v>137</v>
      </c>
      <c r="D16" s="74"/>
      <c r="E16" s="60" t="s">
        <v>616</v>
      </c>
      <c r="F16" s="60" t="s">
        <v>614</v>
      </c>
      <c r="G16" s="121"/>
      <c r="H16" s="153"/>
      <c r="I16" s="81"/>
      <c r="J16" s="4"/>
      <c r="K16" s="178" t="str">
        <f>IF(G16&gt;8,E16,IF(H16&gt;8,F16,""))</f>
        <v/>
      </c>
      <c r="N16" s="401"/>
      <c r="P16" s="536"/>
      <c r="Q16" s="399"/>
      <c r="R16" s="401"/>
      <c r="S16" s="399"/>
      <c r="U16" s="399"/>
    </row>
    <row r="17" spans="1:21" ht="14.25" customHeight="1" thickBot="1" x14ac:dyDescent="0.3">
      <c r="A17" s="129" t="s">
        <v>16</v>
      </c>
      <c r="B17" s="106">
        <f>$I$3</f>
        <v>44688</v>
      </c>
      <c r="C17" s="93" t="s">
        <v>137</v>
      </c>
      <c r="D17" s="74"/>
      <c r="E17" s="60" t="s">
        <v>620</v>
      </c>
      <c r="F17" s="60" t="s">
        <v>621</v>
      </c>
      <c r="G17" s="122"/>
      <c r="H17" s="154"/>
      <c r="I17" s="81"/>
      <c r="J17" s="4"/>
      <c r="K17" s="178" t="str">
        <f>IF(G17&gt;8,E17,IF(H17&gt;8,F17,""))</f>
        <v/>
      </c>
      <c r="N17" s="401"/>
      <c r="P17" s="536"/>
      <c r="Q17" s="399"/>
      <c r="R17" s="401"/>
    </row>
    <row r="18" spans="1:21" ht="14.25" customHeight="1" thickBot="1" x14ac:dyDescent="0.3">
      <c r="A18" s="364"/>
      <c r="B18" s="112"/>
      <c r="C18" s="288"/>
      <c r="D18" s="75"/>
      <c r="E18" s="290"/>
      <c r="F18" s="290"/>
      <c r="G18" s="290"/>
      <c r="H18" s="292"/>
      <c r="I18" s="289"/>
      <c r="J18" s="7"/>
      <c r="K18" s="177"/>
      <c r="P18" s="536"/>
      <c r="R18" s="401"/>
    </row>
    <row r="19" spans="1:21" ht="14.25" customHeight="1" thickBot="1" x14ac:dyDescent="0.3">
      <c r="A19" s="440" t="s">
        <v>2</v>
      </c>
      <c r="B19" s="92" t="s">
        <v>3</v>
      </c>
      <c r="C19" s="93" t="s">
        <v>4</v>
      </c>
      <c r="D19" s="74" t="s">
        <v>5</v>
      </c>
      <c r="E19" s="60" t="s">
        <v>18</v>
      </c>
      <c r="F19" s="117"/>
      <c r="G19" s="540" t="s">
        <v>6</v>
      </c>
      <c r="H19" s="541"/>
      <c r="I19" s="81" t="s">
        <v>7</v>
      </c>
      <c r="J19" s="4" t="s">
        <v>8</v>
      </c>
      <c r="K19" s="130" t="s">
        <v>19</v>
      </c>
      <c r="P19" s="536"/>
      <c r="R19" s="401"/>
    </row>
    <row r="20" spans="1:21" ht="14.25" customHeight="1" thickBot="1" x14ac:dyDescent="0.3">
      <c r="A20" s="441" t="s">
        <v>135</v>
      </c>
      <c r="B20" s="106">
        <f>$I$3</f>
        <v>44688</v>
      </c>
      <c r="C20" s="113" t="s">
        <v>536</v>
      </c>
      <c r="D20" s="114"/>
      <c r="E20" s="60" t="s">
        <v>622</v>
      </c>
      <c r="F20" s="60" t="s">
        <v>623</v>
      </c>
      <c r="G20" s="122"/>
      <c r="H20" s="154"/>
      <c r="I20" s="123"/>
      <c r="J20" s="115"/>
      <c r="K20" s="179" t="str">
        <f>IF(G20&gt;8,E20,IF(H20&gt;8,F20,""))</f>
        <v/>
      </c>
      <c r="N20" s="401"/>
    </row>
    <row r="21" spans="1:21" ht="14.25" customHeight="1" x14ac:dyDescent="0.25">
      <c r="A21" s="96"/>
      <c r="B21" s="358"/>
      <c r="C21" s="354"/>
      <c r="D21" s="356"/>
      <c r="E21" s="359"/>
      <c r="F21" s="359"/>
      <c r="G21" s="357"/>
      <c r="H21" s="355"/>
      <c r="I21" s="351"/>
      <c r="J21" s="352"/>
      <c r="K21" s="357"/>
      <c r="N21" s="401"/>
      <c r="P21" s="536"/>
      <c r="R21" s="401"/>
    </row>
    <row r="22" spans="1:21" ht="14.25" customHeight="1" x14ac:dyDescent="0.25">
      <c r="A22" s="444" t="s">
        <v>276</v>
      </c>
      <c r="B22" s="353"/>
      <c r="C22" s="353"/>
      <c r="D22" s="356" t="s">
        <v>265</v>
      </c>
      <c r="E22" s="359" t="str">
        <f>K20</f>
        <v/>
      </c>
      <c r="F22" s="359"/>
      <c r="G22" s="357">
        <v>4</v>
      </c>
      <c r="H22" s="570"/>
      <c r="I22" s="570"/>
      <c r="J22" s="361"/>
      <c r="K22" s="357"/>
      <c r="N22" s="401"/>
      <c r="P22" s="536"/>
      <c r="R22" s="401"/>
    </row>
    <row r="23" spans="1:21" ht="14.25" customHeight="1" x14ac:dyDescent="0.25">
      <c r="A23" s="96"/>
      <c r="B23" s="358"/>
      <c r="C23" s="354"/>
      <c r="D23" s="356" t="s">
        <v>266</v>
      </c>
      <c r="E23" s="359" t="str">
        <f>IF(K20=E20,F20,IF(K20=F20,E20,""))</f>
        <v/>
      </c>
      <c r="F23" s="359"/>
      <c r="G23" s="357">
        <v>5</v>
      </c>
      <c r="H23" s="361"/>
      <c r="I23" s="361"/>
      <c r="J23" s="361"/>
      <c r="K23" s="357"/>
      <c r="N23" s="401"/>
    </row>
    <row r="24" spans="1:21" ht="14.25" customHeight="1" thickBot="1" x14ac:dyDescent="0.3">
      <c r="A24" s="96"/>
      <c r="B24" s="358"/>
      <c r="C24" s="354"/>
      <c r="D24" s="356" t="s">
        <v>267</v>
      </c>
      <c r="E24" s="359"/>
      <c r="F24" s="359"/>
      <c r="G24" s="357">
        <v>6</v>
      </c>
      <c r="H24" s="361"/>
      <c r="I24" s="361"/>
      <c r="J24" s="361"/>
      <c r="K24" s="357"/>
      <c r="N24" s="401"/>
    </row>
    <row r="25" spans="1:21" ht="14.25" customHeight="1" thickBot="1" x14ac:dyDescent="0.3">
      <c r="A25" s="124"/>
      <c r="B25" s="109"/>
      <c r="C25" s="237"/>
      <c r="D25" s="110"/>
      <c r="E25" s="116" t="s">
        <v>20</v>
      </c>
      <c r="F25" s="293"/>
      <c r="G25" s="293"/>
      <c r="H25" s="238"/>
      <c r="I25" s="237"/>
      <c r="J25" s="110"/>
      <c r="K25" s="128"/>
      <c r="N25" s="401"/>
      <c r="P25" s="536"/>
      <c r="R25" s="401"/>
    </row>
    <row r="26" spans="1:21" ht="14.25" customHeight="1" thickBot="1" x14ac:dyDescent="0.3">
      <c r="A26" s="364"/>
      <c r="B26" s="8"/>
      <c r="C26" s="289"/>
      <c r="D26" s="289"/>
      <c r="E26" s="290"/>
      <c r="F26" s="290"/>
      <c r="G26" s="290"/>
      <c r="H26" s="152"/>
      <c r="I26" s="7"/>
      <c r="J26" s="7"/>
      <c r="K26" s="177"/>
      <c r="N26" s="401"/>
      <c r="P26" s="536"/>
      <c r="R26" s="401"/>
    </row>
    <row r="27" spans="1:21" ht="14.25" customHeight="1" thickBot="1" x14ac:dyDescent="0.3">
      <c r="A27" s="129" t="s">
        <v>2</v>
      </c>
      <c r="B27" s="6" t="s">
        <v>3</v>
      </c>
      <c r="C27" s="5" t="s">
        <v>4</v>
      </c>
      <c r="D27" s="74" t="s">
        <v>5</v>
      </c>
      <c r="E27" s="60" t="s">
        <v>15</v>
      </c>
      <c r="F27" s="117"/>
      <c r="G27" s="540" t="s">
        <v>6</v>
      </c>
      <c r="H27" s="541"/>
      <c r="I27" s="81" t="s">
        <v>7</v>
      </c>
      <c r="J27" s="4" t="s">
        <v>8</v>
      </c>
      <c r="K27" s="130" t="s">
        <v>9</v>
      </c>
      <c r="N27" s="401"/>
      <c r="P27" s="536"/>
      <c r="R27" s="401"/>
    </row>
    <row r="28" spans="1:21" ht="14.25" customHeight="1" x14ac:dyDescent="0.25">
      <c r="A28" s="129" t="s">
        <v>143</v>
      </c>
      <c r="B28" s="106">
        <f>$I$3</f>
        <v>44688</v>
      </c>
      <c r="C28" s="95" t="s">
        <v>612</v>
      </c>
      <c r="D28" s="80"/>
      <c r="E28" s="70" t="s">
        <v>624</v>
      </c>
      <c r="F28" s="118" t="s">
        <v>625</v>
      </c>
      <c r="G28" s="119"/>
      <c r="H28" s="153"/>
      <c r="I28" s="81"/>
      <c r="J28" s="4"/>
      <c r="K28" s="178" t="str">
        <f>IF(G28&gt;8,E28,IF(H28&gt;8,F28,""))</f>
        <v/>
      </c>
      <c r="N28" s="401"/>
      <c r="Q28" s="399"/>
      <c r="R28" s="401"/>
      <c r="S28" s="399"/>
      <c r="U28" s="399"/>
    </row>
    <row r="29" spans="1:21" ht="14.25" customHeight="1" x14ac:dyDescent="0.25">
      <c r="A29" s="129" t="s">
        <v>21</v>
      </c>
      <c r="B29" s="106">
        <f>$I$3</f>
        <v>44688</v>
      </c>
      <c r="C29" s="95"/>
      <c r="D29" s="74"/>
      <c r="E29" s="70" t="s">
        <v>613</v>
      </c>
      <c r="F29" s="118" t="s">
        <v>626</v>
      </c>
      <c r="G29" s="119"/>
      <c r="H29" s="153"/>
      <c r="I29" s="81"/>
      <c r="J29" s="4"/>
      <c r="K29" s="178" t="str">
        <f>IF(G29&gt;8,E29,IF(H29&gt;8,F29,""))</f>
        <v/>
      </c>
      <c r="N29" s="401"/>
      <c r="P29" s="536"/>
      <c r="Q29" s="399"/>
      <c r="R29" s="401"/>
      <c r="S29" s="399"/>
      <c r="U29" s="399"/>
    </row>
    <row r="30" spans="1:21" ht="14.25" customHeight="1" x14ac:dyDescent="0.25">
      <c r="A30" s="129" t="s">
        <v>22</v>
      </c>
      <c r="B30" s="106">
        <f>$I$3</f>
        <v>44688</v>
      </c>
      <c r="C30" s="95"/>
      <c r="D30" s="74"/>
      <c r="E30" s="70" t="s">
        <v>627</v>
      </c>
      <c r="F30" s="118" t="s">
        <v>613</v>
      </c>
      <c r="G30" s="119"/>
      <c r="H30" s="153"/>
      <c r="I30" s="81"/>
      <c r="J30" s="4"/>
      <c r="K30" s="430"/>
      <c r="N30" s="401"/>
      <c r="P30" s="536"/>
      <c r="Q30" s="399"/>
      <c r="R30" s="401"/>
      <c r="S30" s="399"/>
      <c r="U30" s="399"/>
    </row>
    <row r="31" spans="1:21" ht="14.25" customHeight="1" thickBot="1" x14ac:dyDescent="0.3">
      <c r="A31" s="129" t="s">
        <v>23</v>
      </c>
      <c r="B31" s="106">
        <f>$I$3</f>
        <v>44688</v>
      </c>
      <c r="C31" s="95" t="s">
        <v>612</v>
      </c>
      <c r="D31" s="74"/>
      <c r="E31" s="70" t="s">
        <v>628</v>
      </c>
      <c r="F31" s="118" t="s">
        <v>629</v>
      </c>
      <c r="G31" s="120"/>
      <c r="H31" s="154"/>
      <c r="I31" s="81"/>
      <c r="J31" s="4"/>
      <c r="K31" s="430"/>
      <c r="N31" s="401"/>
      <c r="P31" s="536"/>
      <c r="Q31" s="399"/>
      <c r="R31" s="401"/>
      <c r="S31" s="399"/>
      <c r="U31" s="399"/>
    </row>
    <row r="32" spans="1:21" ht="14.25" customHeight="1" thickBot="1" x14ac:dyDescent="0.3">
      <c r="A32" s="364"/>
      <c r="B32" s="112"/>
      <c r="C32" s="288"/>
      <c r="D32" s="75"/>
      <c r="E32" s="290"/>
      <c r="F32" s="290"/>
      <c r="G32" s="290"/>
      <c r="H32" s="292"/>
      <c r="I32" s="289"/>
      <c r="J32" s="7"/>
      <c r="K32" s="177"/>
      <c r="N32" s="401"/>
      <c r="P32" s="536"/>
      <c r="Q32" s="399"/>
      <c r="R32" s="401"/>
    </row>
    <row r="33" spans="1:21" ht="14.25" customHeight="1" thickBot="1" x14ac:dyDescent="0.3">
      <c r="A33" s="129" t="s">
        <v>2</v>
      </c>
      <c r="B33" s="92" t="s">
        <v>3</v>
      </c>
      <c r="C33" s="93" t="s">
        <v>4</v>
      </c>
      <c r="D33" s="74" t="s">
        <v>5</v>
      </c>
      <c r="E33" s="60" t="s">
        <v>17</v>
      </c>
      <c r="F33" s="117"/>
      <c r="G33" s="540" t="s">
        <v>6</v>
      </c>
      <c r="H33" s="541"/>
      <c r="I33" s="81" t="s">
        <v>7</v>
      </c>
      <c r="J33" s="4" t="s">
        <v>8</v>
      </c>
      <c r="K33" s="130" t="s">
        <v>9</v>
      </c>
      <c r="N33" s="401"/>
      <c r="P33" s="536"/>
      <c r="Q33" s="399"/>
    </row>
    <row r="34" spans="1:21" ht="14.25" customHeight="1" x14ac:dyDescent="0.25">
      <c r="A34" s="129" t="s">
        <v>24</v>
      </c>
      <c r="B34" s="106">
        <f>$I$3</f>
        <v>44688</v>
      </c>
      <c r="C34" s="95" t="s">
        <v>137</v>
      </c>
      <c r="D34" s="74"/>
      <c r="E34" s="60" t="s">
        <v>626</v>
      </c>
      <c r="F34" s="60" t="s">
        <v>23</v>
      </c>
      <c r="G34" s="121"/>
      <c r="H34" s="153"/>
      <c r="I34" s="81"/>
      <c r="J34" s="4"/>
      <c r="K34" s="178" t="str">
        <f>IF(G34&gt;8,E34,IF(H34&gt;8,F34,""))</f>
        <v/>
      </c>
      <c r="N34" s="401"/>
      <c r="P34" s="536"/>
      <c r="Q34" s="399"/>
      <c r="R34" s="401"/>
      <c r="S34" s="399"/>
      <c r="U34" s="399"/>
    </row>
    <row r="35" spans="1:21" ht="14.25" customHeight="1" thickBot="1" x14ac:dyDescent="0.3">
      <c r="A35" s="129" t="s">
        <v>25</v>
      </c>
      <c r="B35" s="106">
        <f>$I$3</f>
        <v>44688</v>
      </c>
      <c r="C35" s="95" t="s">
        <v>137</v>
      </c>
      <c r="D35" s="74"/>
      <c r="E35" s="60" t="s">
        <v>627</v>
      </c>
      <c r="F35" s="60" t="s">
        <v>143</v>
      </c>
      <c r="G35" s="122"/>
      <c r="H35" s="154"/>
      <c r="I35" s="81"/>
      <c r="J35" s="4"/>
      <c r="K35" s="178" t="str">
        <f>IF(G35&gt;8,E35,IF(H35&gt;8,F35,""))</f>
        <v/>
      </c>
      <c r="N35" s="401"/>
      <c r="P35" s="536"/>
      <c r="Q35" s="399"/>
      <c r="R35" s="401"/>
      <c r="S35" s="399"/>
      <c r="U35" s="399"/>
    </row>
    <row r="36" spans="1:21" ht="14.25" customHeight="1" thickBot="1" x14ac:dyDescent="0.3">
      <c r="A36" s="364"/>
      <c r="B36" s="112"/>
      <c r="C36" s="288"/>
      <c r="D36" s="75"/>
      <c r="E36" s="290"/>
      <c r="F36" s="290"/>
      <c r="G36" s="290"/>
      <c r="H36" s="292"/>
      <c r="I36" s="289"/>
      <c r="J36" s="7"/>
      <c r="K36" s="177"/>
      <c r="N36" s="401"/>
      <c r="P36" s="536"/>
      <c r="R36" s="401"/>
    </row>
    <row r="37" spans="1:21" ht="14.25" customHeight="1" thickBot="1" x14ac:dyDescent="0.3">
      <c r="A37" s="440" t="s">
        <v>2</v>
      </c>
      <c r="B37" s="92" t="s">
        <v>3</v>
      </c>
      <c r="C37" s="93" t="s">
        <v>4</v>
      </c>
      <c r="D37" s="74" t="s">
        <v>5</v>
      </c>
      <c r="E37" s="60" t="s">
        <v>18</v>
      </c>
      <c r="F37" s="117"/>
      <c r="G37" s="540" t="s">
        <v>6</v>
      </c>
      <c r="H37" s="541"/>
      <c r="I37" s="81" t="s">
        <v>7</v>
      </c>
      <c r="J37" s="4" t="s">
        <v>8</v>
      </c>
      <c r="K37" s="130" t="s">
        <v>19</v>
      </c>
      <c r="N37" s="401"/>
      <c r="P37" s="536"/>
      <c r="R37" s="401"/>
    </row>
    <row r="38" spans="1:21" ht="14.25" customHeight="1" thickBot="1" x14ac:dyDescent="0.3">
      <c r="A38" s="129" t="s">
        <v>26</v>
      </c>
      <c r="B38" s="106">
        <f>$I$3</f>
        <v>44688</v>
      </c>
      <c r="C38" s="113" t="s">
        <v>536</v>
      </c>
      <c r="D38" s="114"/>
      <c r="E38" s="60" t="s">
        <v>24</v>
      </c>
      <c r="F38" s="60" t="s">
        <v>25</v>
      </c>
      <c r="G38" s="122"/>
      <c r="H38" s="154"/>
      <c r="I38" s="123"/>
      <c r="J38" s="115"/>
      <c r="K38" s="179" t="str">
        <f>IF(G38&gt;8,E38,IF(H38&gt;8,F38,""))</f>
        <v/>
      </c>
      <c r="N38" s="401"/>
    </row>
    <row r="39" spans="1:21" ht="14.25" customHeight="1" x14ac:dyDescent="0.25">
      <c r="A39" s="444" t="s">
        <v>38</v>
      </c>
      <c r="B39" s="353"/>
      <c r="C39" s="353"/>
      <c r="D39" s="362">
        <v>1</v>
      </c>
      <c r="E39" s="359" t="str">
        <f>K38</f>
        <v/>
      </c>
      <c r="F39" s="359"/>
      <c r="G39" s="357">
        <v>5</v>
      </c>
      <c r="H39" s="571"/>
      <c r="I39" s="571"/>
      <c r="J39" s="571"/>
      <c r="K39" s="357"/>
      <c r="N39" s="401"/>
      <c r="P39" s="536"/>
      <c r="R39" s="401"/>
    </row>
    <row r="40" spans="1:21" ht="14.25" customHeight="1" x14ac:dyDescent="0.25">
      <c r="A40" s="96"/>
      <c r="B40" s="358"/>
      <c r="C40" s="354"/>
      <c r="D40" s="356" t="s">
        <v>266</v>
      </c>
      <c r="E40" s="359" t="str">
        <f>IF(K38=E38,F38,IF(K38=F38,E38,""))</f>
        <v/>
      </c>
      <c r="F40" s="359"/>
      <c r="G40" s="357">
        <v>6</v>
      </c>
      <c r="H40" s="570"/>
      <c r="I40" s="570"/>
      <c r="J40" s="570"/>
      <c r="K40" s="357"/>
      <c r="N40" s="401"/>
      <c r="P40" s="536"/>
      <c r="R40" s="401"/>
    </row>
    <row r="41" spans="1:21" ht="14.25" customHeight="1" x14ac:dyDescent="0.25">
      <c r="A41" s="96"/>
      <c r="B41" s="358"/>
      <c r="C41" s="354"/>
      <c r="D41" s="356" t="s">
        <v>267</v>
      </c>
      <c r="E41" s="359"/>
      <c r="F41" s="359"/>
      <c r="G41" s="357">
        <v>7</v>
      </c>
      <c r="H41" s="570"/>
      <c r="I41" s="570"/>
      <c r="J41" s="570"/>
      <c r="K41" s="357"/>
      <c r="N41" s="401"/>
    </row>
    <row r="42" spans="1:21" ht="14.25" customHeight="1" thickBot="1" x14ac:dyDescent="0.3">
      <c r="A42" s="96"/>
      <c r="B42" s="358"/>
      <c r="C42" s="354"/>
      <c r="D42" s="356" t="s">
        <v>268</v>
      </c>
      <c r="E42" s="359"/>
      <c r="F42" s="359"/>
      <c r="G42" s="357"/>
      <c r="H42" s="360"/>
      <c r="I42" s="351"/>
      <c r="J42" s="352"/>
      <c r="K42" s="357"/>
      <c r="N42" s="401"/>
    </row>
    <row r="43" spans="1:21" ht="14.25" customHeight="1" thickBot="1" x14ac:dyDescent="0.3">
      <c r="A43" s="124"/>
      <c r="B43" s="109"/>
      <c r="C43" s="237"/>
      <c r="D43" s="110"/>
      <c r="E43" s="116" t="s">
        <v>27</v>
      </c>
      <c r="F43" s="293"/>
      <c r="G43" s="293"/>
      <c r="H43" s="238"/>
      <c r="I43" s="237"/>
      <c r="J43" s="111"/>
      <c r="K43" s="128"/>
      <c r="N43" s="401"/>
      <c r="P43" s="536"/>
      <c r="R43" s="401"/>
    </row>
    <row r="44" spans="1:21" ht="14.25" customHeight="1" thickBot="1" x14ac:dyDescent="0.3">
      <c r="A44" s="364"/>
      <c r="B44" s="8"/>
      <c r="C44" s="289"/>
      <c r="D44" s="289"/>
      <c r="E44" s="290"/>
      <c r="F44" s="290"/>
      <c r="G44" s="290"/>
      <c r="H44" s="152"/>
      <c r="I44" s="7"/>
      <c r="J44" s="7"/>
      <c r="K44" s="177"/>
      <c r="N44" s="401"/>
      <c r="P44" s="536"/>
      <c r="R44" s="401"/>
    </row>
    <row r="45" spans="1:21" ht="14.25" customHeight="1" thickBot="1" x14ac:dyDescent="0.3">
      <c r="A45" s="129" t="s">
        <v>2</v>
      </c>
      <c r="B45" s="6" t="s">
        <v>3</v>
      </c>
      <c r="C45" s="5" t="s">
        <v>4</v>
      </c>
      <c r="D45" s="74" t="s">
        <v>5</v>
      </c>
      <c r="E45" s="60" t="s">
        <v>15</v>
      </c>
      <c r="F45" s="117"/>
      <c r="G45" s="540" t="s">
        <v>6</v>
      </c>
      <c r="H45" s="541"/>
      <c r="I45" s="81" t="s">
        <v>7</v>
      </c>
      <c r="J45" s="4" t="s">
        <v>8</v>
      </c>
      <c r="K45" s="130" t="s">
        <v>9</v>
      </c>
      <c r="N45" s="401"/>
      <c r="P45" s="536"/>
      <c r="R45" s="401"/>
    </row>
    <row r="46" spans="1:21" ht="14.25" customHeight="1" x14ac:dyDescent="0.25">
      <c r="A46" s="129" t="s">
        <v>28</v>
      </c>
      <c r="B46" s="106">
        <f>$I$3</f>
        <v>44688</v>
      </c>
      <c r="C46" s="93"/>
      <c r="D46" s="74"/>
      <c r="E46" s="70" t="s">
        <v>613</v>
      </c>
      <c r="F46" s="118" t="s">
        <v>629</v>
      </c>
      <c r="G46" s="119"/>
      <c r="H46" s="153"/>
      <c r="I46" s="81"/>
      <c r="J46" s="4"/>
      <c r="K46" s="430" t="str">
        <f>IF(G46&gt;8,E46,IF(H46&gt;8,F46,""))</f>
        <v/>
      </c>
      <c r="N46" s="401"/>
      <c r="Q46" s="399"/>
      <c r="R46" s="401"/>
      <c r="S46" s="399"/>
      <c r="U46" s="399"/>
    </row>
    <row r="47" spans="1:21" ht="14.25" customHeight="1" x14ac:dyDescent="0.25">
      <c r="A47" s="129" t="s">
        <v>29</v>
      </c>
      <c r="B47" s="106">
        <f>$I$3</f>
        <v>44688</v>
      </c>
      <c r="C47" s="93" t="s">
        <v>612</v>
      </c>
      <c r="D47" s="74"/>
      <c r="E47" s="70" t="s">
        <v>628</v>
      </c>
      <c r="F47" s="118" t="s">
        <v>625</v>
      </c>
      <c r="G47" s="119"/>
      <c r="H47" s="153"/>
      <c r="I47" s="81"/>
      <c r="J47" s="4"/>
      <c r="K47" s="430" t="str">
        <f>IF(G47&gt;8,E47,IF(H47&gt;8,F47,""))</f>
        <v/>
      </c>
      <c r="N47" s="401"/>
      <c r="P47" s="536"/>
      <c r="Q47" s="399"/>
      <c r="R47" s="401"/>
      <c r="S47" s="399"/>
      <c r="U47" s="399"/>
    </row>
    <row r="48" spans="1:21" ht="14.25" customHeight="1" x14ac:dyDescent="0.25">
      <c r="A48" s="129" t="s">
        <v>30</v>
      </c>
      <c r="B48" s="106">
        <f>$I$3</f>
        <v>44688</v>
      </c>
      <c r="C48" s="93"/>
      <c r="D48" s="74"/>
      <c r="E48" s="70" t="s">
        <v>624</v>
      </c>
      <c r="F48" s="118" t="s">
        <v>613</v>
      </c>
      <c r="G48" s="119"/>
      <c r="H48" s="153"/>
      <c r="I48" s="81"/>
      <c r="J48" s="4"/>
      <c r="K48" s="430" t="str">
        <f>IF(G48&gt;8,E48,IF(H48&gt;8,F48,""))</f>
        <v/>
      </c>
      <c r="N48" s="401"/>
      <c r="P48" s="536"/>
      <c r="Q48" s="399"/>
      <c r="R48" s="401"/>
      <c r="S48" s="399"/>
      <c r="U48" s="399"/>
    </row>
    <row r="49" spans="1:21" ht="14.25" customHeight="1" thickBot="1" x14ac:dyDescent="0.3">
      <c r="A49" s="129" t="s">
        <v>31</v>
      </c>
      <c r="B49" s="106">
        <f>$I$3</f>
        <v>44688</v>
      </c>
      <c r="C49" s="93" t="s">
        <v>612</v>
      </c>
      <c r="D49" s="74"/>
      <c r="E49" s="70" t="s">
        <v>626</v>
      </c>
      <c r="F49" s="118" t="s">
        <v>627</v>
      </c>
      <c r="G49" s="120"/>
      <c r="H49" s="159"/>
      <c r="I49" s="81"/>
      <c r="J49" s="4"/>
      <c r="K49" s="430" t="str">
        <f>IF(G49&gt;8,E49,IF(H49&gt;8,F49,""))</f>
        <v/>
      </c>
      <c r="N49" s="401"/>
      <c r="P49" s="536"/>
      <c r="Q49" s="399"/>
      <c r="R49" s="401"/>
      <c r="S49" s="399"/>
      <c r="U49" s="399"/>
    </row>
    <row r="50" spans="1:21" ht="14.25" customHeight="1" thickBot="1" x14ac:dyDescent="0.3">
      <c r="A50" s="364"/>
      <c r="B50" s="8"/>
      <c r="C50" s="289"/>
      <c r="D50" s="289"/>
      <c r="E50" s="290"/>
      <c r="F50" s="290"/>
      <c r="G50" s="290"/>
      <c r="H50" s="152"/>
      <c r="I50" s="7"/>
      <c r="J50" s="7"/>
      <c r="K50" s="177"/>
      <c r="N50" s="401"/>
      <c r="P50" s="536"/>
      <c r="Q50" s="399"/>
      <c r="R50" s="401"/>
    </row>
    <row r="51" spans="1:21" ht="14.25" customHeight="1" thickBot="1" x14ac:dyDescent="0.3">
      <c r="A51" s="129" t="s">
        <v>2</v>
      </c>
      <c r="B51" s="534" t="s">
        <v>611</v>
      </c>
      <c r="C51" s="93" t="s">
        <v>4</v>
      </c>
      <c r="D51" s="74" t="s">
        <v>5</v>
      </c>
      <c r="E51" s="60" t="s">
        <v>17</v>
      </c>
      <c r="F51" s="117"/>
      <c r="G51" s="540" t="s">
        <v>6</v>
      </c>
      <c r="H51" s="541"/>
      <c r="I51" s="81" t="s">
        <v>7</v>
      </c>
      <c r="J51" s="4" t="s">
        <v>8</v>
      </c>
      <c r="K51" s="130" t="s">
        <v>9</v>
      </c>
      <c r="N51" s="401"/>
      <c r="P51" s="536"/>
      <c r="Q51" s="399"/>
    </row>
    <row r="52" spans="1:21" ht="14.25" customHeight="1" x14ac:dyDescent="0.25">
      <c r="A52" s="129" t="s">
        <v>32</v>
      </c>
      <c r="B52" s="106">
        <f>$I$3</f>
        <v>44688</v>
      </c>
      <c r="C52" s="93" t="s">
        <v>137</v>
      </c>
      <c r="D52" s="74"/>
      <c r="E52" s="60" t="s">
        <v>31</v>
      </c>
      <c r="F52" s="60" t="s">
        <v>624</v>
      </c>
      <c r="G52" s="136"/>
      <c r="H52" s="153"/>
      <c r="I52" s="81"/>
      <c r="J52" s="4"/>
      <c r="K52" s="178" t="str">
        <f>IF(G52&gt;8,E52,IF(H52&gt;8,F52,""))</f>
        <v/>
      </c>
      <c r="N52" s="401"/>
      <c r="P52" s="536"/>
      <c r="Q52" s="399"/>
      <c r="R52" s="401"/>
      <c r="S52" s="399"/>
      <c r="U52" s="399"/>
    </row>
    <row r="53" spans="1:21" ht="14.25" customHeight="1" thickBot="1" x14ac:dyDescent="0.3">
      <c r="A53" s="129" t="s">
        <v>33</v>
      </c>
      <c r="B53" s="106">
        <f>$I$3</f>
        <v>44688</v>
      </c>
      <c r="C53" s="93" t="s">
        <v>137</v>
      </c>
      <c r="D53" s="74"/>
      <c r="E53" s="60" t="s">
        <v>629</v>
      </c>
      <c r="F53" s="60" t="s">
        <v>29</v>
      </c>
      <c r="G53" s="137"/>
      <c r="H53" s="154"/>
      <c r="I53" s="81"/>
      <c r="J53" s="4"/>
      <c r="K53" s="178" t="str">
        <f>IF(G53&gt;8,E53,IF(H53&gt;8,F53,""))</f>
        <v/>
      </c>
      <c r="N53" s="401"/>
      <c r="P53" s="536"/>
      <c r="Q53" s="399"/>
      <c r="R53" s="401"/>
      <c r="S53" s="399"/>
      <c r="U53" s="399"/>
    </row>
    <row r="54" spans="1:21" ht="14.25" customHeight="1" thickBot="1" x14ac:dyDescent="0.3">
      <c r="A54" s="364"/>
      <c r="B54" s="8"/>
      <c r="C54" s="289"/>
      <c r="D54" s="289"/>
      <c r="E54" s="290"/>
      <c r="F54" s="290"/>
      <c r="G54" s="290"/>
      <c r="H54" s="152"/>
      <c r="I54" s="7"/>
      <c r="J54" s="7"/>
      <c r="K54" s="177"/>
      <c r="N54" s="401"/>
      <c r="P54" s="536"/>
      <c r="R54" s="401"/>
    </row>
    <row r="55" spans="1:21" ht="14.25" customHeight="1" thickBot="1" x14ac:dyDescent="0.3">
      <c r="A55" s="129" t="s">
        <v>2</v>
      </c>
      <c r="B55" s="92" t="s">
        <v>611</v>
      </c>
      <c r="C55" s="93" t="s">
        <v>4</v>
      </c>
      <c r="D55" s="74" t="s">
        <v>5</v>
      </c>
      <c r="E55" s="88" t="s">
        <v>18</v>
      </c>
      <c r="F55" s="133"/>
      <c r="G55" s="540" t="s">
        <v>6</v>
      </c>
      <c r="H55" s="541"/>
      <c r="I55" s="81" t="s">
        <v>7</v>
      </c>
      <c r="J55" s="4" t="s">
        <v>8</v>
      </c>
      <c r="K55" s="130" t="s">
        <v>19</v>
      </c>
      <c r="N55" s="401"/>
      <c r="P55" s="536"/>
      <c r="R55" s="401"/>
    </row>
    <row r="56" spans="1:21" ht="14.25" customHeight="1" thickBot="1" x14ac:dyDescent="0.3">
      <c r="A56" s="441" t="s">
        <v>34</v>
      </c>
      <c r="B56" s="106">
        <f>$I$3</f>
        <v>44688</v>
      </c>
      <c r="C56" s="138" t="s">
        <v>536</v>
      </c>
      <c r="D56" s="114"/>
      <c r="E56" s="392" t="s">
        <v>33</v>
      </c>
      <c r="F56" s="393" t="s">
        <v>32</v>
      </c>
      <c r="G56" s="137"/>
      <c r="H56" s="154"/>
      <c r="I56" s="123"/>
      <c r="J56" s="115"/>
      <c r="K56" s="179" t="str">
        <f>IF(G56&gt;8,E56,IF(H56&gt;8,F56,""))</f>
        <v/>
      </c>
      <c r="N56" s="401"/>
    </row>
    <row r="57" spans="1:21" ht="14.25" customHeight="1" x14ac:dyDescent="0.25">
      <c r="A57" s="445" t="s">
        <v>264</v>
      </c>
      <c r="B57" s="444"/>
      <c r="C57" s="444"/>
      <c r="D57" s="97" t="s">
        <v>265</v>
      </c>
      <c r="E57" s="487" t="str">
        <f>K56</f>
        <v/>
      </c>
      <c r="F57" s="487"/>
      <c r="G57" s="98">
        <v>5</v>
      </c>
      <c r="H57" s="572"/>
      <c r="I57" s="572"/>
      <c r="J57" s="572"/>
      <c r="K57" s="131"/>
      <c r="N57" s="401"/>
      <c r="P57" s="536"/>
      <c r="R57" s="401"/>
    </row>
    <row r="58" spans="1:21" ht="14.25" customHeight="1" x14ac:dyDescent="0.25">
      <c r="A58" s="364"/>
      <c r="B58" s="291"/>
      <c r="C58" s="288"/>
      <c r="D58" s="97" t="s">
        <v>266</v>
      </c>
      <c r="E58" s="487" t="str">
        <f>IF(K56=E56,F56,IF(K56=F56,E56,""))</f>
        <v/>
      </c>
      <c r="F58" s="487"/>
      <c r="G58" s="98">
        <v>6</v>
      </c>
      <c r="H58" s="573"/>
      <c r="I58" s="573"/>
      <c r="J58" s="573"/>
      <c r="K58" s="131"/>
      <c r="N58" s="401"/>
      <c r="P58" s="536"/>
      <c r="R58" s="401"/>
    </row>
    <row r="59" spans="1:21" ht="14.25" customHeight="1" x14ac:dyDescent="0.25">
      <c r="A59" s="364"/>
      <c r="B59" s="291"/>
      <c r="C59" s="288"/>
      <c r="D59" s="97" t="s">
        <v>267</v>
      </c>
      <c r="E59" s="487" t="str">
        <f>E46</f>
        <v>BYE</v>
      </c>
      <c r="F59" s="487"/>
      <c r="G59" s="98">
        <v>7</v>
      </c>
      <c r="H59" s="573"/>
      <c r="I59" s="573"/>
      <c r="J59" s="573"/>
      <c r="K59" s="131"/>
      <c r="N59" s="401"/>
    </row>
    <row r="60" spans="1:21" ht="14.25" customHeight="1" thickBot="1" x14ac:dyDescent="0.3">
      <c r="A60" s="364"/>
      <c r="B60" s="291"/>
      <c r="C60" s="288"/>
      <c r="D60" s="97" t="s">
        <v>268</v>
      </c>
      <c r="E60" s="487" t="str">
        <f>F46</f>
        <v>V F</v>
      </c>
      <c r="F60" s="487"/>
      <c r="G60" s="98">
        <v>8</v>
      </c>
      <c r="H60" s="574"/>
      <c r="I60" s="574"/>
      <c r="J60" s="574"/>
      <c r="K60" s="131"/>
      <c r="N60" s="401"/>
    </row>
    <row r="61" spans="1:21" ht="14.25" customHeight="1" thickBot="1" x14ac:dyDescent="0.3">
      <c r="A61" s="124"/>
      <c r="B61" s="109"/>
      <c r="C61" s="237"/>
      <c r="D61" s="110"/>
      <c r="E61" s="116" t="s">
        <v>42</v>
      </c>
      <c r="F61" s="293"/>
      <c r="G61" s="293"/>
      <c r="H61" s="238"/>
      <c r="I61" s="237"/>
      <c r="J61" s="111"/>
      <c r="K61" s="128"/>
      <c r="N61" s="401"/>
      <c r="P61" s="536"/>
      <c r="R61" s="401"/>
    </row>
    <row r="62" spans="1:21" ht="14.25" customHeight="1" thickBot="1" x14ac:dyDescent="0.3">
      <c r="A62" s="364"/>
      <c r="B62" s="8"/>
      <c r="C62" s="289"/>
      <c r="D62" s="289"/>
      <c r="E62" s="290"/>
      <c r="F62" s="290"/>
      <c r="G62" s="290"/>
      <c r="H62" s="152"/>
      <c r="I62" s="7"/>
      <c r="J62" s="7"/>
      <c r="K62" s="177"/>
      <c r="N62" s="401"/>
      <c r="P62" s="536"/>
      <c r="R62" s="401"/>
    </row>
    <row r="63" spans="1:21" ht="14.25" customHeight="1" thickBot="1" x14ac:dyDescent="0.3">
      <c r="A63" s="129" t="s">
        <v>2</v>
      </c>
      <c r="B63" s="6" t="s">
        <v>3</v>
      </c>
      <c r="C63" s="5" t="s">
        <v>4</v>
      </c>
      <c r="D63" s="74" t="s">
        <v>5</v>
      </c>
      <c r="E63" s="60" t="s">
        <v>17</v>
      </c>
      <c r="F63" s="117"/>
      <c r="G63" s="540" t="s">
        <v>6</v>
      </c>
      <c r="H63" s="541"/>
      <c r="I63" s="81" t="s">
        <v>7</v>
      </c>
      <c r="J63" s="4" t="s">
        <v>8</v>
      </c>
      <c r="K63" s="130" t="s">
        <v>9</v>
      </c>
      <c r="N63" s="401"/>
      <c r="P63" s="536"/>
      <c r="Q63" s="399"/>
      <c r="R63" s="401"/>
      <c r="S63" s="399"/>
      <c r="U63" s="399"/>
    </row>
    <row r="64" spans="1:21" ht="14.25" customHeight="1" x14ac:dyDescent="0.25">
      <c r="A64" s="129" t="s">
        <v>43</v>
      </c>
      <c r="B64" s="106">
        <f>$I$3</f>
        <v>44688</v>
      </c>
      <c r="C64" s="93" t="s">
        <v>137</v>
      </c>
      <c r="D64" s="94"/>
      <c r="E64" s="70" t="s">
        <v>631</v>
      </c>
      <c r="F64" s="118" t="s">
        <v>632</v>
      </c>
      <c r="G64" s="119"/>
      <c r="H64" s="166"/>
      <c r="I64" s="81"/>
      <c r="J64" s="4"/>
      <c r="K64" s="178" t="str">
        <f>IF(G64&gt;8,E64,IF(H64&gt;8,F64,""))</f>
        <v/>
      </c>
      <c r="N64" s="401"/>
      <c r="P64" s="536"/>
      <c r="Q64" s="399"/>
      <c r="R64" s="401"/>
      <c r="S64" s="399"/>
      <c r="U64" s="399"/>
    </row>
    <row r="65" spans="1:21" ht="14.25" customHeight="1" thickBot="1" x14ac:dyDescent="0.3">
      <c r="A65" s="129" t="s">
        <v>44</v>
      </c>
      <c r="B65" s="106">
        <f>$I$3</f>
        <v>44688</v>
      </c>
      <c r="C65" s="93" t="s">
        <v>137</v>
      </c>
      <c r="D65" s="94"/>
      <c r="E65" s="70" t="s">
        <v>634</v>
      </c>
      <c r="F65" s="118" t="s">
        <v>633</v>
      </c>
      <c r="G65" s="120"/>
      <c r="H65" s="154"/>
      <c r="I65" s="81"/>
      <c r="J65" s="4"/>
      <c r="K65" s="178" t="str">
        <f>IF(G65&gt;8,E65,IF(H65&gt;8,F65,""))</f>
        <v/>
      </c>
      <c r="N65" s="401"/>
      <c r="Q65" s="399"/>
    </row>
    <row r="66" spans="1:21" ht="14.25" customHeight="1" thickBot="1" x14ac:dyDescent="0.3">
      <c r="A66" s="364"/>
      <c r="B66" s="8"/>
      <c r="C66" s="289"/>
      <c r="D66" s="289"/>
      <c r="E66" s="290"/>
      <c r="F66" s="290"/>
      <c r="G66" s="290"/>
      <c r="H66" s="152"/>
      <c r="I66" s="7"/>
      <c r="J66" s="7"/>
      <c r="K66" s="177"/>
      <c r="N66" s="401"/>
      <c r="P66" s="536"/>
      <c r="Q66" s="399"/>
      <c r="R66" s="401"/>
    </row>
    <row r="67" spans="1:21" ht="14.25" customHeight="1" x14ac:dyDescent="0.25">
      <c r="A67" s="129" t="s">
        <v>2</v>
      </c>
      <c r="B67" s="92" t="s">
        <v>611</v>
      </c>
      <c r="C67" s="93" t="s">
        <v>4</v>
      </c>
      <c r="D67" s="94" t="s">
        <v>5</v>
      </c>
      <c r="E67" s="88" t="s">
        <v>18</v>
      </c>
      <c r="F67" s="133"/>
      <c r="G67" s="390" t="s">
        <v>6</v>
      </c>
      <c r="H67" s="391"/>
      <c r="I67" s="134" t="s">
        <v>7</v>
      </c>
      <c r="J67" s="91" t="s">
        <v>8</v>
      </c>
      <c r="K67" s="130" t="s">
        <v>19</v>
      </c>
      <c r="N67" s="401"/>
      <c r="P67" s="536"/>
      <c r="R67" s="401"/>
    </row>
    <row r="68" spans="1:21" ht="14.25" customHeight="1" thickBot="1" x14ac:dyDescent="0.3">
      <c r="A68" s="441" t="s">
        <v>45</v>
      </c>
      <c r="B68" s="106">
        <f>$I$3</f>
        <v>44688</v>
      </c>
      <c r="C68" s="138" t="s">
        <v>536</v>
      </c>
      <c r="D68" s="167"/>
      <c r="E68" s="394" t="s">
        <v>44</v>
      </c>
      <c r="F68" s="395" t="s">
        <v>43</v>
      </c>
      <c r="G68" s="137"/>
      <c r="H68" s="157"/>
      <c r="I68" s="365"/>
      <c r="J68" s="366"/>
      <c r="K68" s="179" t="str">
        <f>IF(G68&gt;8,E68,IF(H68&gt;8,F68,""))</f>
        <v/>
      </c>
      <c r="N68" s="401"/>
    </row>
    <row r="69" spans="1:21" ht="14.25" customHeight="1" thickBot="1" x14ac:dyDescent="0.3">
      <c r="A69" s="124"/>
      <c r="B69" s="109"/>
      <c r="C69" s="237"/>
      <c r="D69" s="110"/>
      <c r="E69" s="116" t="s">
        <v>46</v>
      </c>
      <c r="F69" s="293"/>
      <c r="G69" s="293"/>
      <c r="H69" s="238"/>
      <c r="I69" s="237"/>
      <c r="J69" s="111"/>
      <c r="K69" s="128"/>
      <c r="N69" s="401"/>
      <c r="S69" s="399"/>
    </row>
    <row r="70" spans="1:21" ht="14.25" customHeight="1" thickBot="1" x14ac:dyDescent="0.3">
      <c r="A70" s="129" t="s">
        <v>2</v>
      </c>
      <c r="B70" s="6" t="s">
        <v>3</v>
      </c>
      <c r="C70" s="5" t="s">
        <v>4</v>
      </c>
      <c r="D70" s="74" t="s">
        <v>5</v>
      </c>
      <c r="E70" s="171" t="s">
        <v>18</v>
      </c>
      <c r="F70" s="117"/>
      <c r="G70" s="540" t="s">
        <v>6</v>
      </c>
      <c r="H70" s="541"/>
      <c r="I70" s="81" t="s">
        <v>7</v>
      </c>
      <c r="J70" s="4" t="s">
        <v>8</v>
      </c>
      <c r="K70" s="130" t="s">
        <v>19</v>
      </c>
      <c r="N70" s="401"/>
      <c r="S70" s="399"/>
    </row>
    <row r="71" spans="1:21" ht="14.25" customHeight="1" thickBot="1" x14ac:dyDescent="0.3">
      <c r="A71" s="441" t="s">
        <v>47</v>
      </c>
      <c r="B71" s="106">
        <f>$I$3</f>
        <v>44688</v>
      </c>
      <c r="C71" s="138" t="s">
        <v>536</v>
      </c>
      <c r="D71" s="114"/>
      <c r="E71" s="172" t="s">
        <v>630</v>
      </c>
      <c r="F71" s="173" t="s">
        <v>641</v>
      </c>
      <c r="G71" s="120"/>
      <c r="H71" s="154"/>
      <c r="I71" s="123"/>
      <c r="J71" s="115"/>
      <c r="K71" s="179" t="str">
        <f>IF(G71&gt;8,E71,IF(H71&gt;8,F71,""))</f>
        <v/>
      </c>
    </row>
    <row r="72" spans="1:21" ht="14.25" customHeight="1" thickBot="1" x14ac:dyDescent="0.3">
      <c r="A72" s="364"/>
      <c r="B72" s="291"/>
      <c r="C72" s="288"/>
      <c r="D72" s="75"/>
      <c r="E72" s="191"/>
      <c r="F72" s="77"/>
      <c r="G72" s="77"/>
      <c r="H72" s="292"/>
      <c r="I72" s="289"/>
      <c r="J72" s="7"/>
      <c r="K72" s="131"/>
    </row>
    <row r="73" spans="1:21" ht="14.25" customHeight="1" thickBot="1" x14ac:dyDescent="0.3">
      <c r="A73" s="124"/>
      <c r="B73" s="109"/>
      <c r="C73" s="237"/>
      <c r="D73" s="110"/>
      <c r="E73" s="727" t="s">
        <v>602</v>
      </c>
      <c r="F73" s="293"/>
      <c r="G73" s="293"/>
      <c r="H73" s="238"/>
      <c r="I73" s="237"/>
      <c r="J73" s="111"/>
      <c r="K73" s="128"/>
      <c r="N73" s="401"/>
      <c r="P73" s="536"/>
      <c r="R73" s="401"/>
    </row>
    <row r="74" spans="1:21" ht="14.25" customHeight="1" thickBot="1" x14ac:dyDescent="0.3">
      <c r="A74" s="364"/>
      <c r="B74" s="8"/>
      <c r="C74" s="289"/>
      <c r="D74" s="289"/>
      <c r="E74" s="439"/>
      <c r="F74" s="439"/>
      <c r="G74" s="439"/>
      <c r="H74" s="152"/>
      <c r="I74" s="7"/>
      <c r="J74" s="7"/>
      <c r="K74" s="177"/>
      <c r="N74" s="401"/>
      <c r="P74" s="536"/>
      <c r="R74" s="401"/>
    </row>
    <row r="75" spans="1:21" ht="14.25" customHeight="1" thickBot="1" x14ac:dyDescent="0.3">
      <c r="A75" s="129" t="s">
        <v>2</v>
      </c>
      <c r="B75" s="6" t="s">
        <v>3</v>
      </c>
      <c r="C75" s="5" t="s">
        <v>4</v>
      </c>
      <c r="D75" s="74" t="s">
        <v>5</v>
      </c>
      <c r="E75" s="60" t="s">
        <v>17</v>
      </c>
      <c r="F75" s="117"/>
      <c r="G75" s="540" t="s">
        <v>6</v>
      </c>
      <c r="H75" s="541"/>
      <c r="I75" s="81" t="s">
        <v>7</v>
      </c>
      <c r="J75" s="4" t="s">
        <v>8</v>
      </c>
      <c r="K75" s="130" t="s">
        <v>9</v>
      </c>
      <c r="N75" s="401"/>
      <c r="P75" s="536"/>
      <c r="Q75" s="399"/>
      <c r="R75" s="401"/>
      <c r="S75" s="399"/>
      <c r="U75" s="399"/>
    </row>
    <row r="76" spans="1:21" ht="14.25" customHeight="1" x14ac:dyDescent="0.25">
      <c r="A76" s="129" t="s">
        <v>603</v>
      </c>
      <c r="B76" s="106">
        <f>$I$3</f>
        <v>44688</v>
      </c>
      <c r="C76" s="93" t="s">
        <v>137</v>
      </c>
      <c r="D76" s="94"/>
      <c r="E76" s="70" t="s">
        <v>632</v>
      </c>
      <c r="F76" s="118" t="s">
        <v>633</v>
      </c>
      <c r="G76" s="119"/>
      <c r="H76" s="166"/>
      <c r="I76" s="81"/>
      <c r="J76" s="4"/>
      <c r="K76" s="178" t="str">
        <f>IF(G76&gt;8,E76,IF(H76&gt;8,F76,""))</f>
        <v/>
      </c>
      <c r="N76" s="401"/>
      <c r="P76" s="536"/>
      <c r="Q76" s="399"/>
      <c r="R76" s="401"/>
      <c r="S76" s="399"/>
      <c r="U76" s="399"/>
    </row>
    <row r="77" spans="1:21" ht="14.25" customHeight="1" thickBot="1" x14ac:dyDescent="0.3">
      <c r="A77" s="129" t="s">
        <v>604</v>
      </c>
      <c r="B77" s="106">
        <f>$I$3</f>
        <v>44688</v>
      </c>
      <c r="C77" s="93" t="s">
        <v>137</v>
      </c>
      <c r="D77" s="94"/>
      <c r="E77" s="70" t="s">
        <v>631</v>
      </c>
      <c r="F77" s="118" t="s">
        <v>634</v>
      </c>
      <c r="G77" s="120"/>
      <c r="H77" s="154"/>
      <c r="I77" s="81"/>
      <c r="J77" s="4"/>
      <c r="K77" s="178" t="str">
        <f>IF(G77&gt;8,E77,IF(H77&gt;8,F77,""))</f>
        <v/>
      </c>
      <c r="N77" s="401"/>
      <c r="Q77" s="399"/>
    </row>
    <row r="78" spans="1:21" ht="14.25" customHeight="1" thickBot="1" x14ac:dyDescent="0.3">
      <c r="A78" s="364"/>
      <c r="B78" s="8"/>
      <c r="C78" s="289"/>
      <c r="D78" s="289"/>
      <c r="E78" s="439"/>
      <c r="F78" s="439"/>
      <c r="G78" s="439"/>
      <c r="H78" s="152"/>
      <c r="I78" s="7"/>
      <c r="J78" s="7"/>
      <c r="K78" s="177"/>
      <c r="N78" s="401"/>
      <c r="P78" s="536"/>
      <c r="Q78" s="399"/>
      <c r="R78" s="401"/>
      <c r="S78" s="399"/>
      <c r="U78" s="399"/>
    </row>
    <row r="79" spans="1:21" ht="14.25" customHeight="1" x14ac:dyDescent="0.25">
      <c r="A79" s="129" t="s">
        <v>2</v>
      </c>
      <c r="B79" s="92"/>
      <c r="C79" s="93" t="s">
        <v>4</v>
      </c>
      <c r="D79" s="94" t="s">
        <v>5</v>
      </c>
      <c r="E79" s="88" t="s">
        <v>18</v>
      </c>
      <c r="F79" s="133"/>
      <c r="G79" s="390" t="s">
        <v>6</v>
      </c>
      <c r="H79" s="391"/>
      <c r="I79" s="134" t="s">
        <v>7</v>
      </c>
      <c r="J79" s="91" t="s">
        <v>8</v>
      </c>
      <c r="K79" s="130" t="s">
        <v>19</v>
      </c>
      <c r="N79" s="401"/>
      <c r="P79" s="536"/>
      <c r="R79" s="401"/>
      <c r="S79" s="399"/>
      <c r="U79" s="399"/>
    </row>
    <row r="80" spans="1:21" ht="14.25" customHeight="1" x14ac:dyDescent="0.25">
      <c r="A80" s="448" t="s">
        <v>605</v>
      </c>
      <c r="B80" s="106">
        <f>$I$3</f>
        <v>44688</v>
      </c>
      <c r="C80" s="203" t="s">
        <v>536</v>
      </c>
      <c r="D80" s="216"/>
      <c r="E80" s="527" t="s">
        <v>646</v>
      </c>
      <c r="F80" s="528" t="s">
        <v>645</v>
      </c>
      <c r="G80" s="529"/>
      <c r="H80" s="530"/>
      <c r="I80" s="531"/>
      <c r="J80" s="532"/>
      <c r="K80" s="533"/>
      <c r="N80" s="401"/>
      <c r="P80" s="536"/>
      <c r="R80" s="401"/>
    </row>
    <row r="81" spans="1:19" ht="14.25" customHeight="1" thickBot="1" x14ac:dyDescent="0.3">
      <c r="A81" s="441" t="s">
        <v>606</v>
      </c>
      <c r="B81" s="106">
        <f>$I$3</f>
        <v>44688</v>
      </c>
      <c r="C81" s="138" t="s">
        <v>536</v>
      </c>
      <c r="D81" s="167"/>
      <c r="E81" s="394" t="s">
        <v>643</v>
      </c>
      <c r="F81" s="395" t="s">
        <v>644</v>
      </c>
      <c r="G81" s="137"/>
      <c r="H81" s="157"/>
      <c r="I81" s="365"/>
      <c r="J81" s="366"/>
      <c r="K81" s="179" t="str">
        <f>IF(G81&gt;8,E81,IF(H81&gt;8,F81,""))</f>
        <v/>
      </c>
      <c r="N81" s="401"/>
    </row>
    <row r="82" spans="1:19" ht="14.25" customHeight="1" thickBot="1" x14ac:dyDescent="0.3">
      <c r="A82" s="516"/>
      <c r="B82" s="522"/>
      <c r="C82" s="522"/>
      <c r="D82" s="522"/>
      <c r="E82" s="522"/>
      <c r="F82" s="522"/>
      <c r="G82" s="522"/>
      <c r="H82" s="522"/>
      <c r="I82" s="522"/>
      <c r="J82" s="522"/>
      <c r="K82" s="523"/>
      <c r="N82" s="401"/>
      <c r="O82" s="402"/>
      <c r="R82" s="399"/>
    </row>
    <row r="83" spans="1:19" ht="14.25" customHeight="1" thickBot="1" x14ac:dyDescent="0.3">
      <c r="A83" s="124"/>
      <c r="B83" s="731" t="s">
        <v>517</v>
      </c>
      <c r="C83" s="732"/>
      <c r="D83" s="732"/>
      <c r="E83" s="732"/>
      <c r="F83" s="733"/>
      <c r="G83" s="537"/>
      <c r="H83" s="538"/>
      <c r="I83" s="538"/>
      <c r="J83" s="538"/>
      <c r="K83" s="539"/>
      <c r="N83" s="401"/>
    </row>
    <row r="84" spans="1:19" ht="14.25" customHeight="1" thickBot="1" x14ac:dyDescent="0.3">
      <c r="A84" s="364"/>
      <c r="B84" s="289"/>
      <c r="C84" s="289"/>
      <c r="D84" s="141" t="s">
        <v>35</v>
      </c>
      <c r="E84" s="7"/>
      <c r="F84" s="575"/>
      <c r="G84" s="575"/>
      <c r="H84" s="575"/>
      <c r="I84" s="575"/>
      <c r="J84" s="575"/>
      <c r="K84" s="576"/>
      <c r="N84" s="401"/>
    </row>
    <row r="85" spans="1:19" ht="14.25" customHeight="1" thickBot="1" x14ac:dyDescent="0.3">
      <c r="A85" s="129" t="s">
        <v>2</v>
      </c>
      <c r="B85" s="5" t="s">
        <v>3</v>
      </c>
      <c r="C85" s="5" t="s">
        <v>4</v>
      </c>
      <c r="D85" s="74" t="s">
        <v>5</v>
      </c>
      <c r="E85" s="60" t="s">
        <v>36</v>
      </c>
      <c r="F85" s="117" t="s">
        <v>37</v>
      </c>
      <c r="G85" s="540" t="s">
        <v>6</v>
      </c>
      <c r="H85" s="541"/>
      <c r="I85" s="81" t="s">
        <v>7</v>
      </c>
      <c r="J85" s="4" t="s">
        <v>8</v>
      </c>
      <c r="K85" s="130" t="s">
        <v>19</v>
      </c>
      <c r="N85" s="401"/>
      <c r="Q85" s="399"/>
      <c r="R85" s="399"/>
    </row>
    <row r="86" spans="1:19" ht="14.25" customHeight="1" x14ac:dyDescent="0.25">
      <c r="A86" s="129" t="s">
        <v>655</v>
      </c>
      <c r="B86" s="76">
        <f>$G$3</f>
        <v>44681</v>
      </c>
      <c r="C86" s="93" t="s">
        <v>136</v>
      </c>
      <c r="D86" s="80"/>
      <c r="E86" s="60" t="s">
        <v>628</v>
      </c>
      <c r="F86" s="117" t="s">
        <v>626</v>
      </c>
      <c r="G86" s="119"/>
      <c r="H86" s="153"/>
      <c r="I86" s="81"/>
      <c r="J86" s="4"/>
      <c r="K86" s="178" t="str">
        <f>IF(G86&gt;8,E86,IF(H86&gt;8,F86,""))</f>
        <v/>
      </c>
      <c r="N86" s="401"/>
      <c r="R86" s="399"/>
      <c r="S86" s="399"/>
    </row>
    <row r="87" spans="1:19" ht="14.25" customHeight="1" x14ac:dyDescent="0.25">
      <c r="A87" s="129" t="s">
        <v>656</v>
      </c>
      <c r="B87" s="76">
        <f>$G$3</f>
        <v>44681</v>
      </c>
      <c r="C87" s="93" t="s">
        <v>132</v>
      </c>
      <c r="D87" s="80"/>
      <c r="E87" s="60" t="s">
        <v>617</v>
      </c>
      <c r="F87" s="60" t="s">
        <v>628</v>
      </c>
      <c r="G87" s="119"/>
      <c r="H87" s="153"/>
      <c r="I87" s="81"/>
      <c r="J87" s="4"/>
      <c r="K87" s="178" t="str">
        <f>IF(G87&gt;8,E87,IF(H87&gt;8,F87,""))</f>
        <v/>
      </c>
      <c r="N87" s="401"/>
      <c r="R87" s="399"/>
      <c r="S87" s="399"/>
    </row>
    <row r="88" spans="1:19" ht="14.25" customHeight="1" thickBot="1" x14ac:dyDescent="0.3">
      <c r="A88" s="129" t="s">
        <v>657</v>
      </c>
      <c r="B88" s="76">
        <f>$G$3</f>
        <v>44681</v>
      </c>
      <c r="C88" s="93" t="s">
        <v>133</v>
      </c>
      <c r="D88" s="74"/>
      <c r="E88" s="60" t="s">
        <v>626</v>
      </c>
      <c r="F88" s="117" t="s">
        <v>617</v>
      </c>
      <c r="G88" s="120"/>
      <c r="H88" s="154"/>
      <c r="I88" s="81"/>
      <c r="J88" s="4"/>
      <c r="K88" s="178" t="str">
        <f>IF(G88&gt;8,E88,IF(H88&gt;8,F88,""))</f>
        <v/>
      </c>
      <c r="N88" s="401"/>
      <c r="Q88" s="399"/>
      <c r="R88" s="399"/>
      <c r="S88" s="399"/>
    </row>
    <row r="89" spans="1:19" ht="14.25" customHeight="1" x14ac:dyDescent="0.25">
      <c r="A89" s="144" t="s">
        <v>38</v>
      </c>
      <c r="B89" s="143"/>
      <c r="C89" s="132"/>
      <c r="D89" s="289">
        <v>1</v>
      </c>
      <c r="E89" s="439"/>
      <c r="F89" s="419">
        <v>2</v>
      </c>
      <c r="G89" s="603"/>
      <c r="H89" s="603"/>
      <c r="I89" s="603"/>
      <c r="J89" s="302">
        <v>3</v>
      </c>
      <c r="K89" s="177"/>
      <c r="N89" s="401"/>
      <c r="R89" s="399"/>
      <c r="S89" s="399"/>
    </row>
    <row r="90" spans="1:19" ht="14.25" customHeight="1" x14ac:dyDescent="0.25">
      <c r="A90" s="446"/>
      <c r="B90" s="143"/>
      <c r="C90" s="143"/>
      <c r="D90" s="305"/>
      <c r="E90" s="108"/>
      <c r="F90" s="108"/>
      <c r="G90" s="108"/>
      <c r="H90" s="161"/>
      <c r="I90" s="142"/>
      <c r="J90" s="143"/>
      <c r="K90" s="180"/>
      <c r="N90" s="401"/>
      <c r="R90" s="399"/>
      <c r="S90" s="399"/>
    </row>
    <row r="91" spans="1:19" ht="14.25" customHeight="1" thickBot="1" x14ac:dyDescent="0.3">
      <c r="A91" s="364"/>
      <c r="B91" s="289"/>
      <c r="C91" s="289"/>
      <c r="D91" s="141" t="s">
        <v>39</v>
      </c>
      <c r="E91" s="7"/>
      <c r="F91" s="439"/>
      <c r="G91" s="439"/>
      <c r="H91" s="161"/>
      <c r="I91" s="142"/>
      <c r="J91" s="143"/>
      <c r="K91" s="180"/>
      <c r="N91" s="401"/>
      <c r="R91" s="399"/>
      <c r="S91" s="399"/>
    </row>
    <row r="92" spans="1:19" ht="14.25" customHeight="1" thickBot="1" x14ac:dyDescent="0.3">
      <c r="A92" s="129" t="s">
        <v>2</v>
      </c>
      <c r="B92" s="5" t="s">
        <v>3</v>
      </c>
      <c r="C92" s="5" t="s">
        <v>4</v>
      </c>
      <c r="D92" s="74" t="s">
        <v>5</v>
      </c>
      <c r="E92" s="60" t="s">
        <v>36</v>
      </c>
      <c r="F92" s="117" t="s">
        <v>37</v>
      </c>
      <c r="G92" s="540" t="s">
        <v>6</v>
      </c>
      <c r="H92" s="541"/>
      <c r="I92" s="81" t="s">
        <v>7</v>
      </c>
      <c r="J92" s="4" t="s">
        <v>8</v>
      </c>
      <c r="K92" s="130" t="s">
        <v>19</v>
      </c>
      <c r="N92" s="401"/>
      <c r="R92" s="399"/>
    </row>
    <row r="93" spans="1:19" ht="14.25" customHeight="1" x14ac:dyDescent="0.25">
      <c r="A93" s="129" t="s">
        <v>658</v>
      </c>
      <c r="B93" s="76">
        <f>$G$3</f>
        <v>44681</v>
      </c>
      <c r="C93" s="93" t="s">
        <v>136</v>
      </c>
      <c r="D93" s="80"/>
      <c r="E93" s="70" t="s">
        <v>627</v>
      </c>
      <c r="F93" s="118" t="s">
        <v>625</v>
      </c>
      <c r="G93" s="119"/>
      <c r="H93" s="153"/>
      <c r="I93" s="214"/>
      <c r="J93" s="4"/>
      <c r="K93" s="178" t="str">
        <f>IF(G93&gt;8,E93,IF(H93&gt;8,F93,""))</f>
        <v/>
      </c>
      <c r="N93" s="401"/>
      <c r="R93" s="399"/>
      <c r="S93" s="399"/>
    </row>
    <row r="94" spans="1:19" ht="14.25" customHeight="1" x14ac:dyDescent="0.25">
      <c r="A94" s="129" t="s">
        <v>659</v>
      </c>
      <c r="B94" s="76">
        <f>$G$3</f>
        <v>44681</v>
      </c>
      <c r="C94" s="93" t="s">
        <v>132</v>
      </c>
      <c r="D94" s="80"/>
      <c r="E94" s="70" t="s">
        <v>616</v>
      </c>
      <c r="F94" s="118" t="s">
        <v>627</v>
      </c>
      <c r="G94" s="119"/>
      <c r="H94" s="153"/>
      <c r="I94" s="81"/>
      <c r="J94" s="4"/>
      <c r="K94" s="178" t="str">
        <f>IF(G94&gt;8,E94,IF(H94&gt;8,F94,""))</f>
        <v/>
      </c>
      <c r="N94" s="401"/>
      <c r="Q94" s="399"/>
      <c r="R94" s="399"/>
      <c r="S94" s="399"/>
    </row>
    <row r="95" spans="1:19" ht="14.25" customHeight="1" thickBot="1" x14ac:dyDescent="0.3">
      <c r="A95" s="129" t="s">
        <v>660</v>
      </c>
      <c r="B95" s="76">
        <f>$G$3</f>
        <v>44681</v>
      </c>
      <c r="C95" s="93" t="s">
        <v>133</v>
      </c>
      <c r="D95" s="74"/>
      <c r="E95" s="70" t="s">
        <v>625</v>
      </c>
      <c r="F95" s="118" t="s">
        <v>616</v>
      </c>
      <c r="G95" s="120"/>
      <c r="H95" s="154"/>
      <c r="I95" s="81"/>
      <c r="J95" s="4"/>
      <c r="K95" s="178" t="str">
        <f>IF(G95&gt;8,E95,IF(H95&gt;8,F95,""))</f>
        <v/>
      </c>
      <c r="N95" s="401"/>
      <c r="R95" s="399"/>
      <c r="S95" s="399"/>
    </row>
    <row r="96" spans="1:19" ht="14.25" customHeight="1" x14ac:dyDescent="0.25">
      <c r="A96" s="144" t="s">
        <v>38</v>
      </c>
      <c r="B96" s="143"/>
      <c r="C96" s="132"/>
      <c r="D96" s="145" t="s">
        <v>265</v>
      </c>
      <c r="E96" s="439"/>
      <c r="F96" s="86">
        <v>2</v>
      </c>
      <c r="G96" s="603"/>
      <c r="H96" s="603"/>
      <c r="I96" s="603"/>
      <c r="J96" s="302">
        <v>3</v>
      </c>
      <c r="K96" s="177"/>
      <c r="N96" s="401"/>
      <c r="R96" s="399"/>
      <c r="S96" s="399"/>
    </row>
    <row r="97" spans="1:19" ht="14.25" customHeight="1" thickBot="1" x14ac:dyDescent="0.3">
      <c r="A97" s="364"/>
      <c r="B97" s="289"/>
      <c r="C97" s="289"/>
      <c r="D97" s="141" t="s">
        <v>40</v>
      </c>
      <c r="E97" s="7"/>
      <c r="F97" s="439"/>
      <c r="G97" s="439"/>
      <c r="H97" s="161"/>
      <c r="I97" s="142"/>
      <c r="J97" s="143"/>
      <c r="K97" s="180"/>
      <c r="N97" s="401"/>
      <c r="Q97" s="399"/>
      <c r="R97" s="399"/>
      <c r="S97" s="399"/>
    </row>
    <row r="98" spans="1:19" ht="14.25" customHeight="1" thickBot="1" x14ac:dyDescent="0.3">
      <c r="A98" s="129" t="s">
        <v>2</v>
      </c>
      <c r="B98" s="5" t="s">
        <v>3</v>
      </c>
      <c r="C98" s="5" t="s">
        <v>4</v>
      </c>
      <c r="D98" s="74" t="s">
        <v>5</v>
      </c>
      <c r="E98" s="60" t="s">
        <v>36</v>
      </c>
      <c r="F98" s="117" t="s">
        <v>37</v>
      </c>
      <c r="G98" s="540" t="s">
        <v>6</v>
      </c>
      <c r="H98" s="541"/>
      <c r="I98" s="81" t="s">
        <v>7</v>
      </c>
      <c r="J98" s="4" t="s">
        <v>8</v>
      </c>
      <c r="K98" s="130" t="s">
        <v>19</v>
      </c>
      <c r="N98" s="401"/>
      <c r="Q98" s="399"/>
      <c r="R98" s="399"/>
      <c r="S98" s="399"/>
    </row>
    <row r="99" spans="1:19" ht="14.25" customHeight="1" x14ac:dyDescent="0.25">
      <c r="A99" s="129" t="s">
        <v>661</v>
      </c>
      <c r="B99" s="76">
        <f>$G$3</f>
        <v>44681</v>
      </c>
      <c r="C99" s="93" t="s">
        <v>136</v>
      </c>
      <c r="D99" s="80"/>
      <c r="E99" s="70" t="s">
        <v>629</v>
      </c>
      <c r="F99" s="118" t="s">
        <v>614</v>
      </c>
      <c r="G99" s="119"/>
      <c r="H99" s="153"/>
      <c r="I99" s="214"/>
      <c r="J99" s="4"/>
      <c r="K99" s="178" t="str">
        <f>IF(G99&gt;8,E99,IF(H99&gt;8,F99,""))</f>
        <v/>
      </c>
      <c r="N99" s="401"/>
      <c r="Q99" s="399"/>
      <c r="R99" s="399"/>
    </row>
    <row r="100" spans="1:19" ht="14.25" customHeight="1" x14ac:dyDescent="0.25">
      <c r="A100" s="129" t="s">
        <v>662</v>
      </c>
      <c r="B100" s="76">
        <f>$G$3</f>
        <v>44681</v>
      </c>
      <c r="C100" s="93" t="s">
        <v>137</v>
      </c>
      <c r="D100" s="80"/>
      <c r="E100" s="118" t="s">
        <v>615</v>
      </c>
      <c r="F100" s="70" t="s">
        <v>629</v>
      </c>
      <c r="G100" s="119"/>
      <c r="H100" s="153"/>
      <c r="I100" s="150"/>
      <c r="J100" s="4"/>
      <c r="K100" s="178" t="str">
        <f>IF(G100&gt;8,E100,IF(H100&gt;8,F100,""))</f>
        <v/>
      </c>
      <c r="N100" s="401"/>
      <c r="Q100" s="399"/>
      <c r="R100" s="399"/>
    </row>
    <row r="101" spans="1:19" ht="14.25" customHeight="1" thickBot="1" x14ac:dyDescent="0.3">
      <c r="A101" s="129" t="s">
        <v>663</v>
      </c>
      <c r="B101" s="76">
        <f>$G$3</f>
        <v>44681</v>
      </c>
      <c r="C101" s="93" t="s">
        <v>133</v>
      </c>
      <c r="D101" s="74"/>
      <c r="E101" s="70" t="s">
        <v>614</v>
      </c>
      <c r="F101" s="118" t="s">
        <v>615</v>
      </c>
      <c r="G101" s="215"/>
      <c r="H101" s="154"/>
      <c r="I101" s="81"/>
      <c r="J101" s="4"/>
      <c r="K101" s="178" t="str">
        <f>IF(G101&gt;8,E101,IF(H101&gt;8,F101,""))</f>
        <v/>
      </c>
      <c r="N101" s="401"/>
      <c r="R101" s="399"/>
    </row>
    <row r="102" spans="1:19" ht="14.25" customHeight="1" x14ac:dyDescent="0.25">
      <c r="A102" s="144" t="s">
        <v>38</v>
      </c>
      <c r="B102" s="143"/>
      <c r="C102" s="7"/>
      <c r="D102" s="145" t="s">
        <v>265</v>
      </c>
      <c r="E102" s="439"/>
      <c r="F102" s="86">
        <v>2</v>
      </c>
      <c r="G102" s="603"/>
      <c r="H102" s="603"/>
      <c r="I102" s="603"/>
      <c r="J102" s="302">
        <v>3</v>
      </c>
      <c r="K102" s="177"/>
      <c r="N102" s="401"/>
      <c r="Q102" s="399"/>
      <c r="R102" s="399"/>
    </row>
    <row r="103" spans="1:19" ht="14.25" customHeight="1" thickBot="1" x14ac:dyDescent="0.3">
      <c r="A103" s="364"/>
      <c r="B103" s="289"/>
      <c r="C103" s="289"/>
      <c r="D103" s="141" t="s">
        <v>41</v>
      </c>
      <c r="E103" s="7"/>
      <c r="F103" s="439"/>
      <c r="G103" s="439"/>
      <c r="H103" s="161"/>
      <c r="I103" s="142"/>
      <c r="J103" s="143"/>
      <c r="K103" s="180"/>
      <c r="N103" s="401"/>
      <c r="R103" s="399"/>
    </row>
    <row r="104" spans="1:19" ht="14.25" customHeight="1" thickBot="1" x14ac:dyDescent="0.3">
      <c r="A104" s="129" t="s">
        <v>2</v>
      </c>
      <c r="B104" s="5" t="s">
        <v>3</v>
      </c>
      <c r="C104" s="5" t="s">
        <v>4</v>
      </c>
      <c r="D104" s="74" t="s">
        <v>5</v>
      </c>
      <c r="E104" s="60" t="s">
        <v>36</v>
      </c>
      <c r="F104" s="117" t="s">
        <v>37</v>
      </c>
      <c r="G104" s="540" t="s">
        <v>6</v>
      </c>
      <c r="H104" s="541"/>
      <c r="I104" s="81" t="s">
        <v>7</v>
      </c>
      <c r="J104" s="4" t="s">
        <v>8</v>
      </c>
      <c r="K104" s="130" t="s">
        <v>19</v>
      </c>
      <c r="N104" s="401"/>
      <c r="R104" s="399"/>
    </row>
    <row r="105" spans="1:19" ht="14.25" customHeight="1" x14ac:dyDescent="0.25">
      <c r="A105" s="129" t="s">
        <v>664</v>
      </c>
      <c r="B105" s="76">
        <f>$G$3</f>
        <v>44681</v>
      </c>
      <c r="C105" s="93" t="s">
        <v>136</v>
      </c>
      <c r="D105" s="74"/>
      <c r="E105" s="70" t="s">
        <v>624</v>
      </c>
      <c r="F105" s="118" t="s">
        <v>618</v>
      </c>
      <c r="G105" s="163"/>
      <c r="H105" s="164"/>
      <c r="I105" s="81"/>
      <c r="J105" s="4"/>
      <c r="K105" s="178"/>
      <c r="N105" s="401"/>
      <c r="Q105" s="399"/>
      <c r="R105" s="399"/>
    </row>
    <row r="106" spans="1:19" ht="14.25" customHeight="1" x14ac:dyDescent="0.25">
      <c r="A106" s="129" t="s">
        <v>665</v>
      </c>
      <c r="B106" s="76">
        <f>$G$3</f>
        <v>44681</v>
      </c>
      <c r="C106" s="93" t="s">
        <v>132</v>
      </c>
      <c r="D106" s="74"/>
      <c r="E106" s="70" t="s">
        <v>619</v>
      </c>
      <c r="F106" s="70" t="s">
        <v>624</v>
      </c>
      <c r="G106" s="119"/>
      <c r="H106" s="153"/>
      <c r="I106" s="150"/>
      <c r="J106" s="4"/>
      <c r="K106" s="178" t="str">
        <f>IF(G106&gt;8,E106,IF(H106&gt;8,F106,""))</f>
        <v/>
      </c>
      <c r="N106" s="401"/>
      <c r="Q106" s="399"/>
      <c r="R106" s="399"/>
    </row>
    <row r="107" spans="1:19" ht="14.25" customHeight="1" thickBot="1" x14ac:dyDescent="0.3">
      <c r="A107" s="129" t="s">
        <v>666</v>
      </c>
      <c r="B107" s="76">
        <f>$G$3</f>
        <v>44681</v>
      </c>
      <c r="C107" s="93" t="s">
        <v>133</v>
      </c>
      <c r="D107" s="94"/>
      <c r="E107" s="70" t="s">
        <v>618</v>
      </c>
      <c r="F107" s="70" t="s">
        <v>619</v>
      </c>
      <c r="G107" s="120"/>
      <c r="H107" s="154"/>
      <c r="I107" s="81"/>
      <c r="J107" s="4"/>
      <c r="K107" s="178" t="str">
        <f>IF(G107&gt;8,E107,IF(H107&gt;8,F107,""))</f>
        <v/>
      </c>
      <c r="N107" s="401"/>
      <c r="R107" s="399"/>
    </row>
    <row r="108" spans="1:19" ht="14.25" customHeight="1" x14ac:dyDescent="0.25">
      <c r="A108" s="144" t="s">
        <v>38</v>
      </c>
      <c r="B108" s="146"/>
      <c r="C108" s="96"/>
      <c r="D108" s="147" t="s">
        <v>265</v>
      </c>
      <c r="E108" s="439"/>
      <c r="F108" s="86">
        <v>2</v>
      </c>
      <c r="G108" s="603"/>
      <c r="H108" s="603"/>
      <c r="I108" s="603"/>
      <c r="J108" s="302">
        <v>3</v>
      </c>
      <c r="K108" s="177"/>
      <c r="N108" s="401"/>
    </row>
    <row r="109" spans="1:19" ht="14.25" customHeight="1" x14ac:dyDescent="0.25">
      <c r="A109" s="364"/>
      <c r="B109" s="8"/>
      <c r="C109" s="289"/>
      <c r="D109" s="289"/>
      <c r="E109" s="439"/>
      <c r="F109" s="439"/>
      <c r="G109" s="439"/>
      <c r="H109" s="152"/>
      <c r="I109" s="7"/>
      <c r="J109" s="7"/>
      <c r="K109" s="177"/>
      <c r="N109" s="401"/>
    </row>
    <row r="110" spans="1:19" ht="14.25" customHeight="1" thickBot="1" x14ac:dyDescent="0.3">
      <c r="A110" s="148"/>
      <c r="B110" s="146"/>
      <c r="C110" s="146"/>
      <c r="D110" s="149" t="s">
        <v>275</v>
      </c>
      <c r="E110" s="108"/>
      <c r="F110" s="567"/>
      <c r="G110" s="567"/>
      <c r="H110" s="567"/>
      <c r="I110" s="567"/>
      <c r="J110" s="567"/>
      <c r="K110" s="568"/>
      <c r="N110" s="401"/>
    </row>
    <row r="111" spans="1:19" ht="14.25" customHeight="1" thickBot="1" x14ac:dyDescent="0.3">
      <c r="A111" s="129" t="s">
        <v>2</v>
      </c>
      <c r="B111" s="93" t="s">
        <v>3</v>
      </c>
      <c r="C111" s="93" t="s">
        <v>4</v>
      </c>
      <c r="D111" s="94" t="s">
        <v>5</v>
      </c>
      <c r="E111" s="60" t="s">
        <v>36</v>
      </c>
      <c r="F111" s="117" t="s">
        <v>37</v>
      </c>
      <c r="G111" s="540" t="s">
        <v>6</v>
      </c>
      <c r="H111" s="541"/>
      <c r="I111" s="81" t="s">
        <v>7</v>
      </c>
      <c r="J111" s="4" t="s">
        <v>8</v>
      </c>
      <c r="K111" s="130" t="s">
        <v>19</v>
      </c>
      <c r="N111" s="401"/>
    </row>
    <row r="112" spans="1:19" ht="14.25" customHeight="1" x14ac:dyDescent="0.25">
      <c r="A112" s="129" t="s">
        <v>667</v>
      </c>
      <c r="B112" s="106">
        <f>$I$3</f>
        <v>44688</v>
      </c>
      <c r="C112" s="93" t="s">
        <v>612</v>
      </c>
      <c r="D112" s="94"/>
      <c r="E112" s="60" t="s">
        <v>651</v>
      </c>
      <c r="F112" s="60" t="s">
        <v>652</v>
      </c>
      <c r="G112" s="119"/>
      <c r="H112" s="153"/>
      <c r="I112" s="81"/>
      <c r="J112" s="4"/>
      <c r="K112" s="178" t="str">
        <f>IF(G112&gt;8,E112,IF(H112&gt;8,F112,""))</f>
        <v/>
      </c>
      <c r="N112" s="401"/>
      <c r="Q112" s="399"/>
      <c r="R112" s="399"/>
      <c r="S112" s="399"/>
    </row>
    <row r="113" spans="1:19" ht="14.25" customHeight="1" x14ac:dyDescent="0.25">
      <c r="A113" s="129" t="s">
        <v>668</v>
      </c>
      <c r="B113" s="106">
        <f>$I$3</f>
        <v>44688</v>
      </c>
      <c r="C113" s="93" t="s">
        <v>612</v>
      </c>
      <c r="D113" s="94"/>
      <c r="E113" s="60" t="s">
        <v>653</v>
      </c>
      <c r="F113" s="60" t="s">
        <v>654</v>
      </c>
      <c r="G113" s="119"/>
      <c r="H113" s="153"/>
      <c r="I113" s="81"/>
      <c r="J113" s="4"/>
      <c r="K113" s="178" t="str">
        <f>IF(G113&gt;8,E113,IF(H113&gt;8,F113,""))</f>
        <v/>
      </c>
      <c r="N113" s="401"/>
      <c r="Q113" s="399"/>
      <c r="R113" s="399"/>
      <c r="S113" s="399"/>
    </row>
    <row r="114" spans="1:19" ht="14.25" customHeight="1" x14ac:dyDescent="0.25">
      <c r="A114" s="129" t="s">
        <v>669</v>
      </c>
      <c r="B114" s="106">
        <f>$I$3</f>
        <v>44688</v>
      </c>
      <c r="C114" s="93" t="s">
        <v>137</v>
      </c>
      <c r="D114" s="94"/>
      <c r="E114" s="60" t="s">
        <v>671</v>
      </c>
      <c r="F114" s="60" t="s">
        <v>673</v>
      </c>
      <c r="G114" s="165"/>
      <c r="H114" s="153"/>
      <c r="I114" s="81"/>
      <c r="J114" s="4"/>
      <c r="K114" s="178" t="str">
        <f>IF(G114&gt;8,E114,IF(H114&gt;8,F114,""))</f>
        <v/>
      </c>
      <c r="N114" s="401"/>
      <c r="R114" s="399"/>
      <c r="S114" s="399"/>
    </row>
    <row r="115" spans="1:19" ht="14.25" customHeight="1" thickBot="1" x14ac:dyDescent="0.3">
      <c r="A115" s="129" t="s">
        <v>670</v>
      </c>
      <c r="B115" s="106">
        <f>$I$3</f>
        <v>44688</v>
      </c>
      <c r="C115" s="93" t="s">
        <v>137</v>
      </c>
      <c r="D115" s="216"/>
      <c r="E115" s="420" t="s">
        <v>672</v>
      </c>
      <c r="F115" s="420" t="s">
        <v>674</v>
      </c>
      <c r="G115" s="217"/>
      <c r="H115" s="205"/>
      <c r="I115" s="206"/>
      <c r="J115" s="207"/>
      <c r="K115" s="178" t="str">
        <f>IF(G115&gt;8,E115,IF(H115&gt;8,F115,""))</f>
        <v/>
      </c>
      <c r="N115" s="401"/>
      <c r="Q115" s="399"/>
      <c r="R115" s="399"/>
      <c r="S115" s="399"/>
    </row>
    <row r="116" spans="1:19" ht="14.25" customHeight="1" x14ac:dyDescent="0.25">
      <c r="A116" s="202"/>
      <c r="B116" s="451" t="s">
        <v>277</v>
      </c>
      <c r="C116" s="452"/>
      <c r="D116" s="604" t="s">
        <v>600</v>
      </c>
      <c r="E116" s="605"/>
      <c r="F116" s="605"/>
      <c r="G116" s="605"/>
      <c r="H116" s="605"/>
      <c r="I116" s="605"/>
      <c r="J116" s="606"/>
      <c r="K116" s="131"/>
      <c r="N116" s="401"/>
      <c r="Q116" s="399"/>
    </row>
    <row r="117" spans="1:19" ht="14.25" customHeight="1" thickBot="1" x14ac:dyDescent="0.3">
      <c r="A117" s="364"/>
      <c r="B117" s="288"/>
      <c r="C117" s="288"/>
      <c r="D117" s="607"/>
      <c r="E117" s="608"/>
      <c r="F117" s="608"/>
      <c r="G117" s="608"/>
      <c r="H117" s="608"/>
      <c r="I117" s="608"/>
      <c r="J117" s="609"/>
      <c r="K117" s="177"/>
      <c r="N117" s="401"/>
    </row>
    <row r="118" spans="1:19" ht="14.25" customHeight="1" x14ac:dyDescent="0.25">
      <c r="A118" s="364"/>
      <c r="B118" s="444" t="s">
        <v>38</v>
      </c>
      <c r="C118" s="444"/>
      <c r="D118" s="453">
        <v>1</v>
      </c>
      <c r="E118" s="454" t="s">
        <v>535</v>
      </c>
      <c r="F118" s="455"/>
      <c r="G118" s="456">
        <v>7</v>
      </c>
      <c r="H118" s="551"/>
      <c r="I118" s="551"/>
      <c r="J118" s="551"/>
      <c r="K118" s="457"/>
      <c r="N118" s="401"/>
    </row>
    <row r="119" spans="1:19" ht="14.25" customHeight="1" x14ac:dyDescent="0.25">
      <c r="A119" s="364"/>
      <c r="B119" s="288"/>
      <c r="C119" s="455"/>
      <c r="D119" s="453">
        <v>2</v>
      </c>
      <c r="E119" s="454" t="s">
        <v>535</v>
      </c>
      <c r="F119" s="455"/>
      <c r="G119" s="456">
        <v>8</v>
      </c>
      <c r="H119" s="552"/>
      <c r="I119" s="552"/>
      <c r="J119" s="552"/>
      <c r="K119" s="457"/>
      <c r="N119" s="401"/>
    </row>
    <row r="120" spans="1:19" ht="14.25" customHeight="1" x14ac:dyDescent="0.25">
      <c r="A120" s="364"/>
      <c r="B120" s="288"/>
      <c r="C120" s="455"/>
      <c r="D120" s="453">
        <v>3</v>
      </c>
      <c r="E120" s="454" t="s">
        <v>535</v>
      </c>
      <c r="F120" s="455"/>
      <c r="G120" s="456">
        <v>9</v>
      </c>
      <c r="H120" s="553"/>
      <c r="I120" s="553"/>
      <c r="J120" s="553"/>
      <c r="K120" s="457"/>
      <c r="N120" s="401"/>
    </row>
    <row r="121" spans="1:19" ht="14.25" customHeight="1" x14ac:dyDescent="0.25">
      <c r="A121" s="364"/>
      <c r="B121" s="288"/>
      <c r="C121" s="455"/>
      <c r="D121" s="453">
        <v>4</v>
      </c>
      <c r="E121" s="454" t="s">
        <v>535</v>
      </c>
      <c r="F121" s="455"/>
      <c r="G121" s="456">
        <v>10</v>
      </c>
      <c r="H121" s="553"/>
      <c r="I121" s="553"/>
      <c r="J121" s="553"/>
      <c r="K121" s="457"/>
      <c r="N121" s="401"/>
    </row>
    <row r="122" spans="1:19" ht="14.25" customHeight="1" x14ac:dyDescent="0.25">
      <c r="A122" s="364"/>
      <c r="B122" s="288"/>
      <c r="C122" s="455"/>
      <c r="D122" s="453"/>
      <c r="E122" s="454" t="s">
        <v>535</v>
      </c>
      <c r="F122" s="455"/>
      <c r="G122" s="456">
        <v>11</v>
      </c>
      <c r="H122" s="553"/>
      <c r="I122" s="553"/>
      <c r="J122" s="553"/>
      <c r="K122" s="457"/>
      <c r="N122" s="401"/>
    </row>
    <row r="123" spans="1:19" ht="14.25" customHeight="1" x14ac:dyDescent="0.25">
      <c r="A123" s="364"/>
      <c r="B123" s="288"/>
      <c r="C123" s="455"/>
      <c r="D123" s="453"/>
      <c r="E123" s="454" t="s">
        <v>535</v>
      </c>
      <c r="F123" s="458"/>
      <c r="G123" s="456">
        <v>12</v>
      </c>
      <c r="H123" s="459"/>
      <c r="I123" s="459"/>
      <c r="J123" s="459"/>
      <c r="K123" s="457"/>
      <c r="N123" s="401"/>
    </row>
    <row r="124" spans="1:19" ht="14.25" customHeight="1" thickBot="1" x14ac:dyDescent="0.3">
      <c r="A124" s="414"/>
      <c r="B124" s="460"/>
      <c r="C124" s="461"/>
      <c r="D124" s="461"/>
      <c r="E124" s="450"/>
      <c r="F124" s="450"/>
      <c r="G124" s="450"/>
      <c r="H124" s="462"/>
      <c r="I124" s="415"/>
      <c r="J124" s="415"/>
      <c r="K124" s="463"/>
      <c r="N124" s="401"/>
    </row>
    <row r="125" spans="1:19" ht="14.25" customHeight="1" thickBot="1" x14ac:dyDescent="0.3">
      <c r="A125" s="524"/>
      <c r="B125" s="525"/>
      <c r="C125" s="525"/>
      <c r="D125" s="525"/>
      <c r="E125" s="525"/>
      <c r="F125" s="525"/>
      <c r="G125" s="525"/>
      <c r="H125" s="525"/>
      <c r="I125" s="525"/>
      <c r="J125" s="525"/>
      <c r="K125" s="526"/>
      <c r="N125" s="401"/>
      <c r="Q125" s="402"/>
      <c r="R125" s="399"/>
    </row>
    <row r="126" spans="1:19" ht="14.25" customHeight="1" thickBot="1" x14ac:dyDescent="0.3">
      <c r="A126" s="124"/>
      <c r="B126" s="731" t="s">
        <v>524</v>
      </c>
      <c r="C126" s="732"/>
      <c r="D126" s="732"/>
      <c r="E126" s="732"/>
      <c r="F126" s="733"/>
      <c r="G126" s="537"/>
      <c r="H126" s="538"/>
      <c r="I126" s="538"/>
      <c r="J126" s="538"/>
      <c r="K126" s="539"/>
      <c r="N126" s="401"/>
    </row>
    <row r="127" spans="1:19" ht="14.25" customHeight="1" thickBot="1" x14ac:dyDescent="0.3">
      <c r="A127" s="364"/>
      <c r="B127" s="289"/>
      <c r="C127" s="289"/>
      <c r="D127" s="141" t="s">
        <v>35</v>
      </c>
      <c r="E127" s="7"/>
      <c r="F127" s="575"/>
      <c r="G127" s="575"/>
      <c r="H127" s="575"/>
      <c r="I127" s="575"/>
      <c r="J127" s="575"/>
      <c r="K127" s="576"/>
      <c r="N127" s="401"/>
    </row>
    <row r="128" spans="1:19" ht="14.25" customHeight="1" thickBot="1" x14ac:dyDescent="0.3">
      <c r="A128" s="129" t="s">
        <v>2</v>
      </c>
      <c r="B128" s="5" t="s">
        <v>3</v>
      </c>
      <c r="C128" s="5" t="s">
        <v>4</v>
      </c>
      <c r="D128" s="74" t="s">
        <v>5</v>
      </c>
      <c r="E128" s="60" t="s">
        <v>36</v>
      </c>
      <c r="F128" s="117" t="s">
        <v>37</v>
      </c>
      <c r="G128" s="540" t="s">
        <v>6</v>
      </c>
      <c r="H128" s="541"/>
      <c r="I128" s="81" t="s">
        <v>7</v>
      </c>
      <c r="J128" s="4" t="s">
        <v>8</v>
      </c>
      <c r="K128" s="130" t="s">
        <v>19</v>
      </c>
      <c r="N128" s="401"/>
      <c r="Q128" s="399"/>
      <c r="R128" s="399"/>
    </row>
    <row r="129" spans="1:19" ht="14.25" customHeight="1" x14ac:dyDescent="0.25">
      <c r="A129" s="129" t="s">
        <v>539</v>
      </c>
      <c r="B129" s="76">
        <f>$G$3</f>
        <v>44681</v>
      </c>
      <c r="C129" s="93" t="s">
        <v>136</v>
      </c>
      <c r="D129" s="80"/>
      <c r="E129" s="60" t="s">
        <v>636</v>
      </c>
      <c r="F129" s="117" t="s">
        <v>637</v>
      </c>
      <c r="G129" s="119"/>
      <c r="H129" s="153"/>
      <c r="I129" s="81"/>
      <c r="J129" s="4"/>
      <c r="K129" s="178" t="str">
        <f>IF(G129&gt;8,E129,IF(H129&gt;8,F129,""))</f>
        <v/>
      </c>
      <c r="N129" s="401"/>
      <c r="R129" s="399"/>
    </row>
    <row r="130" spans="1:19" ht="14.25" customHeight="1" x14ac:dyDescent="0.25">
      <c r="A130" s="129" t="s">
        <v>540</v>
      </c>
      <c r="B130" s="76">
        <f>$G$3</f>
        <v>44681</v>
      </c>
      <c r="C130" s="93" t="s">
        <v>132</v>
      </c>
      <c r="D130" s="80"/>
      <c r="E130" s="60" t="s">
        <v>628</v>
      </c>
      <c r="F130" s="60" t="s">
        <v>636</v>
      </c>
      <c r="G130" s="119"/>
      <c r="H130" s="153"/>
      <c r="I130" s="81"/>
      <c r="J130" s="4"/>
      <c r="K130" s="178" t="str">
        <f>IF(G130&gt;8,E130,IF(H130&gt;8,F130,""))</f>
        <v/>
      </c>
      <c r="N130" s="401"/>
      <c r="Q130" s="399"/>
      <c r="R130" s="399"/>
      <c r="S130" s="399"/>
    </row>
    <row r="131" spans="1:19" ht="14.25" customHeight="1" thickBot="1" x14ac:dyDescent="0.3">
      <c r="A131" s="129" t="s">
        <v>541</v>
      </c>
      <c r="B131" s="76">
        <f>$G$3</f>
        <v>44681</v>
      </c>
      <c r="C131" s="93" t="s">
        <v>133</v>
      </c>
      <c r="D131" s="74"/>
      <c r="E131" s="60" t="s">
        <v>637</v>
      </c>
      <c r="F131" s="117" t="s">
        <v>628</v>
      </c>
      <c r="G131" s="120"/>
      <c r="H131" s="154"/>
      <c r="I131" s="81"/>
      <c r="J131" s="4"/>
      <c r="K131" s="178" t="str">
        <f>IF(G131&gt;8,E131,IF(H131&gt;8,F131,""))</f>
        <v/>
      </c>
      <c r="N131" s="401"/>
      <c r="R131" s="399"/>
      <c r="S131" s="399"/>
    </row>
    <row r="132" spans="1:19" ht="14.25" customHeight="1" x14ac:dyDescent="0.25">
      <c r="A132" s="144" t="s">
        <v>38</v>
      </c>
      <c r="B132" s="143"/>
      <c r="C132" s="132"/>
      <c r="D132" s="289">
        <v>1</v>
      </c>
      <c r="E132" s="417"/>
      <c r="F132" s="419">
        <v>2</v>
      </c>
      <c r="G132" s="603"/>
      <c r="H132" s="603"/>
      <c r="I132" s="603"/>
      <c r="J132" s="302">
        <v>3</v>
      </c>
      <c r="K132" s="177"/>
      <c r="N132" s="401"/>
      <c r="R132" s="399"/>
      <c r="S132" s="399"/>
    </row>
    <row r="133" spans="1:19" ht="14.25" customHeight="1" x14ac:dyDescent="0.25">
      <c r="A133" s="446"/>
      <c r="B133" s="143"/>
      <c r="C133" s="143"/>
      <c r="D133" s="305"/>
      <c r="E133" s="108"/>
      <c r="F133" s="108"/>
      <c r="G133" s="108"/>
      <c r="H133" s="161"/>
      <c r="I133" s="142"/>
      <c r="J133" s="143"/>
      <c r="K133" s="180"/>
      <c r="N133" s="401"/>
      <c r="R133" s="399"/>
      <c r="S133" s="399"/>
    </row>
    <row r="134" spans="1:19" ht="14.25" customHeight="1" thickBot="1" x14ac:dyDescent="0.3">
      <c r="A134" s="364"/>
      <c r="B134" s="289"/>
      <c r="C134" s="289"/>
      <c r="D134" s="141" t="s">
        <v>39</v>
      </c>
      <c r="E134" s="7"/>
      <c r="F134" s="417"/>
      <c r="G134" s="417"/>
      <c r="H134" s="161"/>
      <c r="I134" s="142"/>
      <c r="J134" s="143"/>
      <c r="K134" s="180"/>
      <c r="N134" s="401"/>
      <c r="R134" s="399"/>
      <c r="S134" s="399"/>
    </row>
    <row r="135" spans="1:19" ht="14.25" customHeight="1" thickBot="1" x14ac:dyDescent="0.3">
      <c r="A135" s="129" t="s">
        <v>2</v>
      </c>
      <c r="B135" s="5" t="s">
        <v>3</v>
      </c>
      <c r="C135" s="5" t="s">
        <v>4</v>
      </c>
      <c r="D135" s="74" t="s">
        <v>5</v>
      </c>
      <c r="E135" s="60" t="s">
        <v>36</v>
      </c>
      <c r="F135" s="117" t="s">
        <v>37</v>
      </c>
      <c r="G135" s="540" t="s">
        <v>6</v>
      </c>
      <c r="H135" s="541"/>
      <c r="I135" s="81" t="s">
        <v>7</v>
      </c>
      <c r="J135" s="4" t="s">
        <v>8</v>
      </c>
      <c r="K135" s="130" t="s">
        <v>19</v>
      </c>
      <c r="N135" s="401"/>
      <c r="R135" s="399"/>
      <c r="S135" s="399"/>
    </row>
    <row r="136" spans="1:19" ht="14.25" customHeight="1" x14ac:dyDescent="0.25">
      <c r="A136" s="129" t="s">
        <v>542</v>
      </c>
      <c r="B136" s="76">
        <f>$G$3</f>
        <v>44681</v>
      </c>
      <c r="C136" s="93" t="s">
        <v>136</v>
      </c>
      <c r="D136" s="80"/>
      <c r="E136" s="70" t="s">
        <v>639</v>
      </c>
      <c r="F136" s="118" t="s">
        <v>640</v>
      </c>
      <c r="G136" s="119"/>
      <c r="H136" s="153"/>
      <c r="I136" s="214"/>
      <c r="J136" s="4"/>
      <c r="K136" s="178" t="str">
        <f>IF(G136&gt;8,E136,IF(H136&gt;8,F136,""))</f>
        <v/>
      </c>
      <c r="N136" s="401"/>
      <c r="R136" s="399"/>
    </row>
    <row r="137" spans="1:19" ht="14.25" customHeight="1" x14ac:dyDescent="0.25">
      <c r="A137" s="129" t="s">
        <v>543</v>
      </c>
      <c r="B137" s="76">
        <f>$G$3</f>
        <v>44681</v>
      </c>
      <c r="C137" s="93" t="s">
        <v>132</v>
      </c>
      <c r="D137" s="80"/>
      <c r="E137" s="70" t="s">
        <v>627</v>
      </c>
      <c r="F137" s="118" t="s">
        <v>639</v>
      </c>
      <c r="G137" s="119"/>
      <c r="H137" s="153"/>
      <c r="I137" s="81"/>
      <c r="J137" s="4"/>
      <c r="K137" s="178" t="str">
        <f>IF(G137&gt;8,E137,IF(H137&gt;8,F137,""))</f>
        <v/>
      </c>
      <c r="N137" s="401"/>
      <c r="Q137" s="399"/>
      <c r="R137" s="399"/>
      <c r="S137" s="399"/>
    </row>
    <row r="138" spans="1:19" ht="14.25" customHeight="1" thickBot="1" x14ac:dyDescent="0.3">
      <c r="A138" s="129" t="s">
        <v>544</v>
      </c>
      <c r="B138" s="76">
        <f>$G$3</f>
        <v>44681</v>
      </c>
      <c r="C138" s="93" t="s">
        <v>133</v>
      </c>
      <c r="D138" s="74"/>
      <c r="E138" s="70" t="s">
        <v>640</v>
      </c>
      <c r="F138" s="118" t="s">
        <v>627</v>
      </c>
      <c r="G138" s="120"/>
      <c r="H138" s="154"/>
      <c r="I138" s="81"/>
      <c r="J138" s="4"/>
      <c r="K138" s="178" t="str">
        <f>IF(G138&gt;8,E138,IF(H138&gt;8,F138,""))</f>
        <v/>
      </c>
      <c r="N138" s="401"/>
      <c r="R138" s="399"/>
      <c r="S138" s="399"/>
    </row>
    <row r="139" spans="1:19" ht="14.25" customHeight="1" x14ac:dyDescent="0.25">
      <c r="A139" s="144" t="s">
        <v>38</v>
      </c>
      <c r="B139" s="143"/>
      <c r="C139" s="132"/>
      <c r="D139" s="145" t="s">
        <v>265</v>
      </c>
      <c r="E139" s="417"/>
      <c r="F139" s="86">
        <v>2</v>
      </c>
      <c r="G139" s="603"/>
      <c r="H139" s="603"/>
      <c r="I139" s="603"/>
      <c r="J139" s="302">
        <v>3</v>
      </c>
      <c r="K139" s="177"/>
      <c r="N139" s="401"/>
      <c r="R139" s="399"/>
      <c r="S139" s="399"/>
    </row>
    <row r="140" spans="1:19" ht="14.25" customHeight="1" thickBot="1" x14ac:dyDescent="0.3">
      <c r="A140" s="364"/>
      <c r="B140" s="289"/>
      <c r="C140" s="289"/>
      <c r="D140" s="141" t="s">
        <v>40</v>
      </c>
      <c r="E140" s="7"/>
      <c r="F140" s="417"/>
      <c r="G140" s="417"/>
      <c r="H140" s="161"/>
      <c r="I140" s="142"/>
      <c r="J140" s="143"/>
      <c r="K140" s="180"/>
      <c r="N140" s="401"/>
      <c r="Q140" s="399"/>
      <c r="R140" s="399"/>
      <c r="S140" s="399"/>
    </row>
    <row r="141" spans="1:19" ht="14.25" customHeight="1" thickBot="1" x14ac:dyDescent="0.3">
      <c r="A141" s="129" t="s">
        <v>2</v>
      </c>
      <c r="B141" s="5" t="s">
        <v>3</v>
      </c>
      <c r="C141" s="5" t="s">
        <v>4</v>
      </c>
      <c r="D141" s="74" t="s">
        <v>5</v>
      </c>
      <c r="E141" s="60" t="s">
        <v>36</v>
      </c>
      <c r="F141" s="117" t="s">
        <v>37</v>
      </c>
      <c r="G141" s="540" t="s">
        <v>6</v>
      </c>
      <c r="H141" s="541"/>
      <c r="I141" s="81" t="s">
        <v>7</v>
      </c>
      <c r="J141" s="4" t="s">
        <v>8</v>
      </c>
      <c r="K141" s="130" t="s">
        <v>19</v>
      </c>
      <c r="N141" s="401"/>
      <c r="R141" s="399"/>
      <c r="S141" s="399"/>
    </row>
    <row r="142" spans="1:19" ht="14.25" customHeight="1" x14ac:dyDescent="0.25">
      <c r="A142" s="129" t="s">
        <v>545</v>
      </c>
      <c r="B142" s="76">
        <f>$G$3</f>
        <v>44681</v>
      </c>
      <c r="C142" s="93" t="s">
        <v>136</v>
      </c>
      <c r="D142" s="80"/>
      <c r="E142" s="70" t="s">
        <v>635</v>
      </c>
      <c r="F142" s="118" t="s">
        <v>625</v>
      </c>
      <c r="G142" s="119"/>
      <c r="H142" s="153"/>
      <c r="I142" s="214"/>
      <c r="J142" s="4"/>
      <c r="K142" s="178" t="str">
        <f>IF(G142&gt;8,E142,IF(H142&gt;8,F142,""))</f>
        <v/>
      </c>
      <c r="N142" s="401"/>
      <c r="Q142" s="399"/>
      <c r="R142" s="399"/>
      <c r="S142" s="399"/>
    </row>
    <row r="143" spans="1:19" ht="14.25" customHeight="1" x14ac:dyDescent="0.25">
      <c r="A143" s="129" t="s">
        <v>546</v>
      </c>
      <c r="B143" s="76">
        <f>$G$3</f>
        <v>44681</v>
      </c>
      <c r="C143" s="93" t="s">
        <v>137</v>
      </c>
      <c r="D143" s="80"/>
      <c r="E143" s="118" t="s">
        <v>624</v>
      </c>
      <c r="F143" s="70" t="s">
        <v>635</v>
      </c>
      <c r="G143" s="119"/>
      <c r="H143" s="153"/>
      <c r="I143" s="150"/>
      <c r="J143" s="4"/>
      <c r="K143" s="178" t="str">
        <f>IF(G143&gt;8,E143,IF(H143&gt;8,F143,""))</f>
        <v/>
      </c>
      <c r="N143" s="401"/>
      <c r="Q143" s="399"/>
      <c r="R143" s="399"/>
    </row>
    <row r="144" spans="1:19" ht="14.25" customHeight="1" thickBot="1" x14ac:dyDescent="0.3">
      <c r="A144" s="129" t="s">
        <v>547</v>
      </c>
      <c r="B144" s="76">
        <f>$G$3</f>
        <v>44681</v>
      </c>
      <c r="C144" s="93" t="s">
        <v>133</v>
      </c>
      <c r="D144" s="74"/>
      <c r="E144" s="70" t="s">
        <v>625</v>
      </c>
      <c r="F144" s="118" t="s">
        <v>624</v>
      </c>
      <c r="G144" s="215"/>
      <c r="H144" s="154"/>
      <c r="I144" s="81"/>
      <c r="J144" s="4"/>
      <c r="K144" s="178" t="str">
        <f>IF(G144&gt;8,E144,IF(H144&gt;8,F144,""))</f>
        <v/>
      </c>
      <c r="N144" s="401"/>
      <c r="R144" s="399"/>
    </row>
    <row r="145" spans="1:18" ht="14.25" customHeight="1" x14ac:dyDescent="0.25">
      <c r="A145" s="144" t="s">
        <v>38</v>
      </c>
      <c r="B145" s="143"/>
      <c r="C145" s="7"/>
      <c r="D145" s="145" t="s">
        <v>265</v>
      </c>
      <c r="E145" s="417"/>
      <c r="F145" s="86">
        <v>2</v>
      </c>
      <c r="G145" s="603"/>
      <c r="H145" s="603"/>
      <c r="I145" s="603"/>
      <c r="J145" s="302">
        <v>3</v>
      </c>
      <c r="K145" s="177"/>
      <c r="N145" s="401"/>
      <c r="Q145" s="399"/>
      <c r="R145" s="399"/>
    </row>
    <row r="146" spans="1:18" ht="14.25" customHeight="1" thickBot="1" x14ac:dyDescent="0.3">
      <c r="A146" s="364"/>
      <c r="B146" s="289"/>
      <c r="C146" s="289"/>
      <c r="D146" s="141" t="s">
        <v>41</v>
      </c>
      <c r="E146" s="7"/>
      <c r="F146" s="417"/>
      <c r="G146" s="417"/>
      <c r="H146" s="161"/>
      <c r="I146" s="142"/>
      <c r="J146" s="143"/>
      <c r="K146" s="180"/>
      <c r="N146" s="401"/>
      <c r="R146" s="399"/>
    </row>
    <row r="147" spans="1:18" ht="14.25" customHeight="1" thickBot="1" x14ac:dyDescent="0.3">
      <c r="A147" s="129" t="s">
        <v>2</v>
      </c>
      <c r="B147" s="5" t="s">
        <v>3</v>
      </c>
      <c r="C147" s="5" t="s">
        <v>4</v>
      </c>
      <c r="D147" s="74" t="s">
        <v>5</v>
      </c>
      <c r="E147" s="60" t="s">
        <v>36</v>
      </c>
      <c r="F147" s="117" t="s">
        <v>37</v>
      </c>
      <c r="G147" s="540" t="s">
        <v>6</v>
      </c>
      <c r="H147" s="541"/>
      <c r="I147" s="81" t="s">
        <v>7</v>
      </c>
      <c r="J147" s="4" t="s">
        <v>8</v>
      </c>
      <c r="K147" s="130" t="s">
        <v>19</v>
      </c>
      <c r="N147" s="401"/>
      <c r="R147" s="399"/>
    </row>
    <row r="148" spans="1:18" ht="14.25" customHeight="1" x14ac:dyDescent="0.25">
      <c r="A148" s="129" t="s">
        <v>548</v>
      </c>
      <c r="B148" s="76">
        <f>$G$3</f>
        <v>44681</v>
      </c>
      <c r="C148" s="93" t="s">
        <v>136</v>
      </c>
      <c r="D148" s="74"/>
      <c r="E148" s="70" t="s">
        <v>638</v>
      </c>
      <c r="F148" s="118" t="s">
        <v>626</v>
      </c>
      <c r="G148" s="163"/>
      <c r="H148" s="164"/>
      <c r="I148" s="81"/>
      <c r="J148" s="4"/>
      <c r="K148" s="178"/>
      <c r="N148" s="401"/>
      <c r="Q148" s="399"/>
      <c r="R148" s="399"/>
    </row>
    <row r="149" spans="1:18" ht="14.25" customHeight="1" x14ac:dyDescent="0.25">
      <c r="A149" s="129" t="s">
        <v>549</v>
      </c>
      <c r="B149" s="76">
        <f>$G$3</f>
        <v>44681</v>
      </c>
      <c r="C149" s="93" t="s">
        <v>132</v>
      </c>
      <c r="D149" s="74"/>
      <c r="E149" s="70" t="s">
        <v>629</v>
      </c>
      <c r="F149" s="70" t="s">
        <v>638</v>
      </c>
      <c r="G149" s="119"/>
      <c r="H149" s="153"/>
      <c r="I149" s="150"/>
      <c r="J149" s="4"/>
      <c r="K149" s="178" t="str">
        <f>IF(G149&gt;8,E149,IF(H149&gt;8,F149,""))</f>
        <v/>
      </c>
      <c r="N149" s="401"/>
      <c r="Q149" s="399"/>
      <c r="R149" s="399"/>
    </row>
    <row r="150" spans="1:18" ht="14.25" customHeight="1" thickBot="1" x14ac:dyDescent="0.3">
      <c r="A150" s="129" t="s">
        <v>550</v>
      </c>
      <c r="B150" s="76">
        <f>$G$3</f>
        <v>44681</v>
      </c>
      <c r="C150" s="93" t="s">
        <v>133</v>
      </c>
      <c r="D150" s="94"/>
      <c r="E150" s="70" t="s">
        <v>626</v>
      </c>
      <c r="F150" s="70" t="s">
        <v>629</v>
      </c>
      <c r="G150" s="120"/>
      <c r="H150" s="154"/>
      <c r="I150" s="81"/>
      <c r="J150" s="4"/>
      <c r="K150" s="178" t="str">
        <f>IF(G150&gt;8,E150,IF(H150&gt;8,F150,""))</f>
        <v/>
      </c>
      <c r="N150" s="401"/>
      <c r="R150" s="399"/>
    </row>
    <row r="151" spans="1:18" ht="14.25" customHeight="1" x14ac:dyDescent="0.25">
      <c r="A151" s="144" t="s">
        <v>38</v>
      </c>
      <c r="B151" s="146"/>
      <c r="C151" s="96"/>
      <c r="D151" s="147" t="s">
        <v>265</v>
      </c>
      <c r="E151" s="417"/>
      <c r="F151" s="86">
        <v>2</v>
      </c>
      <c r="G151" s="603"/>
      <c r="H151" s="603"/>
      <c r="I151" s="603"/>
      <c r="J151" s="302">
        <v>3</v>
      </c>
      <c r="K151" s="177"/>
      <c r="N151" s="401"/>
    </row>
    <row r="152" spans="1:18" ht="14.25" customHeight="1" x14ac:dyDescent="0.25">
      <c r="A152" s="364"/>
      <c r="B152" s="8"/>
      <c r="C152" s="289"/>
      <c r="D152" s="289"/>
      <c r="E152" s="417"/>
      <c r="F152" s="417"/>
      <c r="G152" s="417"/>
      <c r="H152" s="152"/>
      <c r="I152" s="7"/>
      <c r="J152" s="7"/>
      <c r="K152" s="177"/>
      <c r="N152" s="401"/>
    </row>
    <row r="153" spans="1:18" ht="14.25" customHeight="1" thickBot="1" x14ac:dyDescent="0.3">
      <c r="A153" s="148"/>
      <c r="B153" s="146"/>
      <c r="C153" s="146"/>
      <c r="D153" s="149" t="s">
        <v>275</v>
      </c>
      <c r="E153" s="108"/>
      <c r="F153" s="567"/>
      <c r="G153" s="567"/>
      <c r="H153" s="567"/>
      <c r="I153" s="567"/>
      <c r="J153" s="567"/>
      <c r="K153" s="568"/>
      <c r="N153" s="401"/>
    </row>
    <row r="154" spans="1:18" ht="14.25" customHeight="1" thickBot="1" x14ac:dyDescent="0.3">
      <c r="A154" s="129" t="s">
        <v>2</v>
      </c>
      <c r="B154" s="93" t="s">
        <v>3</v>
      </c>
      <c r="C154" s="93" t="s">
        <v>4</v>
      </c>
      <c r="D154" s="94" t="s">
        <v>5</v>
      </c>
      <c r="E154" s="60" t="s">
        <v>36</v>
      </c>
      <c r="F154" s="117" t="s">
        <v>37</v>
      </c>
      <c r="G154" s="540" t="s">
        <v>6</v>
      </c>
      <c r="H154" s="541"/>
      <c r="I154" s="81" t="s">
        <v>7</v>
      </c>
      <c r="J154" s="4" t="s">
        <v>8</v>
      </c>
      <c r="K154" s="130" t="s">
        <v>19</v>
      </c>
      <c r="N154" s="401"/>
    </row>
    <row r="155" spans="1:18" ht="14.25" customHeight="1" x14ac:dyDescent="0.25">
      <c r="A155" s="129" t="s">
        <v>551</v>
      </c>
      <c r="B155" s="106">
        <f>$I$3</f>
        <v>44688</v>
      </c>
      <c r="C155" s="93" t="s">
        <v>612</v>
      </c>
      <c r="D155" s="94"/>
      <c r="E155" s="60" t="s">
        <v>651</v>
      </c>
      <c r="F155" s="60" t="s">
        <v>652</v>
      </c>
      <c r="G155" s="119"/>
      <c r="H155" s="153"/>
      <c r="I155" s="81"/>
      <c r="J155" s="4"/>
      <c r="K155" s="178" t="str">
        <f>IF(G155&gt;8,E155,IF(H155&gt;8,F155,""))</f>
        <v/>
      </c>
      <c r="N155" s="401"/>
      <c r="Q155" s="399"/>
      <c r="R155" s="399"/>
    </row>
    <row r="156" spans="1:18" ht="14.25" customHeight="1" x14ac:dyDescent="0.25">
      <c r="A156" s="129" t="s">
        <v>552</v>
      </c>
      <c r="B156" s="106">
        <f>$I$3</f>
        <v>44688</v>
      </c>
      <c r="C156" s="93" t="s">
        <v>612</v>
      </c>
      <c r="D156" s="94"/>
      <c r="E156" s="60" t="s">
        <v>654</v>
      </c>
      <c r="F156" s="60" t="s">
        <v>653</v>
      </c>
      <c r="G156" s="119"/>
      <c r="H156" s="153"/>
      <c r="I156" s="81"/>
      <c r="J156" s="4"/>
      <c r="K156" s="178" t="str">
        <f>IF(G156&gt;8,E156,IF(H156&gt;8,F156,""))</f>
        <v/>
      </c>
      <c r="N156" s="401"/>
      <c r="Q156" s="399"/>
      <c r="R156" s="399"/>
    </row>
    <row r="157" spans="1:18" ht="14.25" customHeight="1" x14ac:dyDescent="0.25">
      <c r="A157" s="129" t="s">
        <v>553</v>
      </c>
      <c r="B157" s="106">
        <f>$I$3</f>
        <v>44688</v>
      </c>
      <c r="C157" s="93" t="s">
        <v>137</v>
      </c>
      <c r="D157" s="94"/>
      <c r="E157" s="60" t="s">
        <v>647</v>
      </c>
      <c r="F157" s="60" t="s">
        <v>648</v>
      </c>
      <c r="G157" s="165"/>
      <c r="H157" s="153"/>
      <c r="I157" s="81"/>
      <c r="J157" s="4"/>
      <c r="K157" s="178" t="str">
        <f>IF(G157&gt;8,E157,IF(H157&gt;8,F157,""))</f>
        <v/>
      </c>
      <c r="N157" s="401"/>
      <c r="Q157" s="399"/>
      <c r="R157" s="399"/>
    </row>
    <row r="158" spans="1:18" ht="14.25" customHeight="1" thickBot="1" x14ac:dyDescent="0.3">
      <c r="A158" s="129" t="s">
        <v>554</v>
      </c>
      <c r="B158" s="106">
        <f>$I$3</f>
        <v>44688</v>
      </c>
      <c r="C158" s="93" t="s">
        <v>137</v>
      </c>
      <c r="D158" s="216"/>
      <c r="E158" s="420" t="s">
        <v>650</v>
      </c>
      <c r="F158" s="420" t="s">
        <v>649</v>
      </c>
      <c r="G158" s="217"/>
      <c r="H158" s="205"/>
      <c r="I158" s="206"/>
      <c r="J158" s="207"/>
      <c r="K158" s="178" t="str">
        <f>IF(G158&gt;8,E158,IF(H158&gt;8,F158,""))</f>
        <v/>
      </c>
      <c r="N158" s="401"/>
      <c r="Q158" s="399"/>
      <c r="R158" s="399"/>
    </row>
    <row r="159" spans="1:18" ht="14.25" customHeight="1" x14ac:dyDescent="0.25">
      <c r="A159" s="202"/>
      <c r="B159" s="451" t="s">
        <v>277</v>
      </c>
      <c r="C159" s="452"/>
      <c r="D159" s="604" t="s">
        <v>601</v>
      </c>
      <c r="E159" s="605"/>
      <c r="F159" s="605"/>
      <c r="G159" s="605"/>
      <c r="H159" s="605"/>
      <c r="I159" s="605"/>
      <c r="J159" s="606"/>
      <c r="K159" s="131"/>
      <c r="N159" s="401"/>
    </row>
    <row r="160" spans="1:18" ht="14.25" customHeight="1" thickBot="1" x14ac:dyDescent="0.3">
      <c r="A160" s="364"/>
      <c r="B160" s="288"/>
      <c r="C160" s="288"/>
      <c r="D160" s="607"/>
      <c r="E160" s="608"/>
      <c r="F160" s="608"/>
      <c r="G160" s="608"/>
      <c r="H160" s="608"/>
      <c r="I160" s="608"/>
      <c r="J160" s="609"/>
      <c r="K160" s="177"/>
      <c r="N160" s="401"/>
    </row>
    <row r="161" spans="1:19" ht="14.25" customHeight="1" x14ac:dyDescent="0.25">
      <c r="A161" s="364"/>
      <c r="B161" s="444" t="s">
        <v>38</v>
      </c>
      <c r="C161" s="444"/>
      <c r="D161" s="453">
        <v>1</v>
      </c>
      <c r="E161" s="454" t="s">
        <v>535</v>
      </c>
      <c r="F161" s="455"/>
      <c r="G161" s="456">
        <v>7</v>
      </c>
      <c r="H161" s="551"/>
      <c r="I161" s="551"/>
      <c r="J161" s="551"/>
      <c r="K161" s="457"/>
      <c r="N161" s="401"/>
      <c r="Q161" s="399"/>
    </row>
    <row r="162" spans="1:19" ht="14.25" customHeight="1" x14ac:dyDescent="0.25">
      <c r="A162" s="364"/>
      <c r="B162" s="288"/>
      <c r="C162" s="455"/>
      <c r="D162" s="453">
        <v>2</v>
      </c>
      <c r="E162" s="454" t="s">
        <v>535</v>
      </c>
      <c r="F162" s="455"/>
      <c r="G162" s="456">
        <v>8</v>
      </c>
      <c r="H162" s="552"/>
      <c r="I162" s="552"/>
      <c r="J162" s="552"/>
      <c r="K162" s="457"/>
      <c r="N162" s="401"/>
      <c r="Q162" s="399"/>
    </row>
    <row r="163" spans="1:19" ht="14.25" customHeight="1" x14ac:dyDescent="0.25">
      <c r="A163" s="364"/>
      <c r="B163" s="288"/>
      <c r="C163" s="455"/>
      <c r="D163" s="453">
        <v>3</v>
      </c>
      <c r="E163" s="454" t="s">
        <v>535</v>
      </c>
      <c r="F163" s="455"/>
      <c r="G163" s="456">
        <v>9</v>
      </c>
      <c r="H163" s="553"/>
      <c r="I163" s="553"/>
      <c r="J163" s="553"/>
      <c r="K163" s="457"/>
      <c r="N163" s="401"/>
    </row>
    <row r="164" spans="1:19" ht="14.25" customHeight="1" x14ac:dyDescent="0.25">
      <c r="A164" s="364"/>
      <c r="B164" s="288"/>
      <c r="C164" s="455"/>
      <c r="D164" s="453">
        <v>4</v>
      </c>
      <c r="E164" s="454" t="s">
        <v>535</v>
      </c>
      <c r="F164" s="455"/>
      <c r="G164" s="456">
        <v>10</v>
      </c>
      <c r="H164" s="553"/>
      <c r="I164" s="553"/>
      <c r="J164" s="553"/>
      <c r="K164" s="457"/>
      <c r="N164" s="401"/>
      <c r="Q164" s="399"/>
    </row>
    <row r="165" spans="1:19" ht="14.25" customHeight="1" x14ac:dyDescent="0.25">
      <c r="A165" s="364"/>
      <c r="B165" s="288"/>
      <c r="C165" s="455"/>
      <c r="D165" s="453"/>
      <c r="E165" s="454" t="s">
        <v>535</v>
      </c>
      <c r="F165" s="455"/>
      <c r="G165" s="456">
        <v>11</v>
      </c>
      <c r="H165" s="553"/>
      <c r="I165" s="553"/>
      <c r="J165" s="553"/>
      <c r="K165" s="457"/>
      <c r="N165" s="401"/>
      <c r="Q165" s="399"/>
    </row>
    <row r="166" spans="1:19" ht="14.25" customHeight="1" x14ac:dyDescent="0.25">
      <c r="A166" s="364"/>
      <c r="B166" s="288"/>
      <c r="C166" s="455"/>
      <c r="D166" s="453"/>
      <c r="E166" s="454" t="s">
        <v>535</v>
      </c>
      <c r="F166" s="458"/>
      <c r="G166" s="456">
        <v>12</v>
      </c>
      <c r="H166" s="459"/>
      <c r="I166" s="459"/>
      <c r="J166" s="459"/>
      <c r="K166" s="457"/>
      <c r="N166" s="401"/>
    </row>
    <row r="167" spans="1:19" ht="14.25" customHeight="1" thickBot="1" x14ac:dyDescent="0.3">
      <c r="A167" s="414"/>
      <c r="B167" s="460"/>
      <c r="C167" s="461"/>
      <c r="D167" s="461"/>
      <c r="E167" s="450"/>
      <c r="F167" s="450"/>
      <c r="G167" s="450"/>
      <c r="H167" s="462"/>
      <c r="I167" s="415"/>
      <c r="J167" s="415"/>
      <c r="K167" s="463"/>
      <c r="N167" s="401"/>
    </row>
    <row r="168" spans="1:19" ht="14.25" customHeight="1" thickBot="1" x14ac:dyDescent="0.3">
      <c r="A168" s="124"/>
      <c r="B168" s="736" t="s">
        <v>538</v>
      </c>
      <c r="C168" s="737"/>
      <c r="D168" s="737"/>
      <c r="E168" s="737"/>
      <c r="F168" s="738"/>
      <c r="G168" s="293"/>
      <c r="H168" s="160"/>
      <c r="I168" s="139"/>
      <c r="J168" s="140"/>
      <c r="K168" s="176"/>
      <c r="N168" s="401"/>
      <c r="Q168" s="399"/>
      <c r="R168" s="399"/>
    </row>
    <row r="169" spans="1:19" ht="14.25" customHeight="1" thickBot="1" x14ac:dyDescent="0.3">
      <c r="A169" s="364"/>
      <c r="B169" s="289"/>
      <c r="C169" s="289"/>
      <c r="D169" s="141" t="s">
        <v>35</v>
      </c>
      <c r="E169" s="7"/>
      <c r="F169" s="439"/>
      <c r="G169" s="439"/>
      <c r="H169" s="161"/>
      <c r="I169" s="142"/>
      <c r="J169" s="143"/>
      <c r="K169" s="180"/>
      <c r="N169" s="401"/>
      <c r="Q169" s="399"/>
      <c r="R169" s="399"/>
    </row>
    <row r="170" spans="1:19" ht="14.25" customHeight="1" thickBot="1" x14ac:dyDescent="0.3">
      <c r="A170" s="129" t="s">
        <v>2</v>
      </c>
      <c r="B170" s="5" t="s">
        <v>3</v>
      </c>
      <c r="C170" s="5" t="s">
        <v>4</v>
      </c>
      <c r="D170" s="74" t="s">
        <v>5</v>
      </c>
      <c r="E170" s="60" t="s">
        <v>36</v>
      </c>
      <c r="F170" s="117" t="s">
        <v>37</v>
      </c>
      <c r="G170" s="540" t="s">
        <v>6</v>
      </c>
      <c r="H170" s="541"/>
      <c r="I170" s="81" t="s">
        <v>7</v>
      </c>
      <c r="J170" s="4" t="s">
        <v>8</v>
      </c>
      <c r="K170" s="130" t="s">
        <v>19</v>
      </c>
      <c r="N170" s="401"/>
      <c r="R170" s="399"/>
    </row>
    <row r="171" spans="1:19" ht="14.25" customHeight="1" x14ac:dyDescent="0.25">
      <c r="A171" s="129" t="s">
        <v>591</v>
      </c>
      <c r="B171" s="76">
        <f>$G$3</f>
        <v>44681</v>
      </c>
      <c r="C171" s="93" t="s">
        <v>136</v>
      </c>
      <c r="D171" s="80"/>
      <c r="E171" s="70" t="s">
        <v>618</v>
      </c>
      <c r="F171" s="118" t="s">
        <v>616</v>
      </c>
      <c r="G171" s="119"/>
      <c r="H171" s="153"/>
      <c r="I171" s="81"/>
      <c r="J171" s="4"/>
      <c r="K171" s="178" t="str">
        <f>IF(G171&gt;8,E171,IF(H171&gt;8,F171,""))</f>
        <v/>
      </c>
      <c r="N171" s="401"/>
      <c r="R171" s="399"/>
      <c r="S171" s="399"/>
    </row>
    <row r="172" spans="1:19" ht="14.25" customHeight="1" x14ac:dyDescent="0.25">
      <c r="A172" s="129" t="s">
        <v>592</v>
      </c>
      <c r="B172" s="76">
        <f>$G$3</f>
        <v>44681</v>
      </c>
      <c r="C172" s="93" t="s">
        <v>132</v>
      </c>
      <c r="D172" s="80"/>
      <c r="E172" s="70" t="s">
        <v>619</v>
      </c>
      <c r="F172" s="70" t="s">
        <v>618</v>
      </c>
      <c r="G172" s="119"/>
      <c r="H172" s="153"/>
      <c r="I172" s="81"/>
      <c r="J172" s="4"/>
      <c r="K172" s="178" t="str">
        <f>IF(G172&gt;8,E172,IF(H172&gt;8,F172,""))</f>
        <v/>
      </c>
      <c r="N172" s="401"/>
      <c r="Q172" s="399"/>
      <c r="R172" s="399"/>
      <c r="S172" s="399"/>
    </row>
    <row r="173" spans="1:19" ht="14.25" customHeight="1" thickBot="1" x14ac:dyDescent="0.3">
      <c r="A173" s="129" t="s">
        <v>593</v>
      </c>
      <c r="B173" s="76">
        <f>$G$3</f>
        <v>44681</v>
      </c>
      <c r="C173" s="93" t="s">
        <v>133</v>
      </c>
      <c r="D173" s="80"/>
      <c r="E173" s="70" t="s">
        <v>616</v>
      </c>
      <c r="F173" s="70" t="s">
        <v>619</v>
      </c>
      <c r="G173" s="120"/>
      <c r="H173" s="154"/>
      <c r="I173" s="81"/>
      <c r="J173" s="4"/>
      <c r="K173" s="178" t="str">
        <f>IF(G173&gt;8,E173,IF(H173&gt;8,F173,""))</f>
        <v/>
      </c>
      <c r="N173" s="401"/>
      <c r="R173" s="399"/>
      <c r="S173" s="399"/>
    </row>
    <row r="174" spans="1:19" ht="14.25" customHeight="1" x14ac:dyDescent="0.25">
      <c r="A174" s="144" t="s">
        <v>38</v>
      </c>
      <c r="B174" s="143"/>
      <c r="C174" s="7"/>
      <c r="D174" s="168"/>
      <c r="E174" s="439"/>
      <c r="F174" s="439"/>
      <c r="G174" s="439">
        <v>2</v>
      </c>
      <c r="H174" s="550"/>
      <c r="I174" s="550"/>
      <c r="J174" s="550"/>
      <c r="K174" s="301"/>
      <c r="N174" s="401"/>
      <c r="Q174" s="399"/>
      <c r="R174" s="399"/>
      <c r="S174" s="399"/>
    </row>
    <row r="175" spans="1:19" ht="14.25" customHeight="1" x14ac:dyDescent="0.25">
      <c r="A175" s="446"/>
      <c r="B175" s="143"/>
      <c r="C175" s="7"/>
      <c r="D175" s="168" t="s">
        <v>265</v>
      </c>
      <c r="E175" s="87"/>
      <c r="F175" s="439"/>
      <c r="G175" s="439">
        <v>3</v>
      </c>
      <c r="H175" s="550"/>
      <c r="I175" s="550"/>
      <c r="J175" s="550"/>
      <c r="K175" s="301"/>
      <c r="N175" s="401"/>
      <c r="R175" s="399"/>
      <c r="S175" s="399"/>
    </row>
    <row r="176" spans="1:19" ht="14.25" customHeight="1" x14ac:dyDescent="0.25">
      <c r="A176" s="364"/>
      <c r="B176" s="8"/>
      <c r="C176" s="289"/>
      <c r="D176" s="289"/>
      <c r="E176" s="439"/>
      <c r="F176" s="439"/>
      <c r="G176" s="439"/>
      <c r="H176" s="152"/>
      <c r="I176" s="7"/>
      <c r="J176" s="7"/>
      <c r="K176" s="177"/>
      <c r="N176" s="401"/>
      <c r="Q176" s="399"/>
      <c r="R176" s="399"/>
      <c r="S176" s="399"/>
    </row>
    <row r="177" spans="1:18" ht="14.25" customHeight="1" thickBot="1" x14ac:dyDescent="0.3">
      <c r="A177" s="364"/>
      <c r="B177" s="289"/>
      <c r="C177" s="289"/>
      <c r="D177" s="141" t="s">
        <v>39</v>
      </c>
      <c r="E177" s="7"/>
      <c r="F177" s="439"/>
      <c r="G177" s="439"/>
      <c r="H177" s="161"/>
      <c r="I177" s="142"/>
      <c r="J177" s="143"/>
      <c r="K177" s="180"/>
      <c r="N177" s="401"/>
      <c r="R177" s="399"/>
    </row>
    <row r="178" spans="1:18" ht="14.25" customHeight="1" thickBot="1" x14ac:dyDescent="0.3">
      <c r="A178" s="129" t="s">
        <v>2</v>
      </c>
      <c r="B178" s="5" t="s">
        <v>3</v>
      </c>
      <c r="C178" s="5" t="s">
        <v>4</v>
      </c>
      <c r="D178" s="74" t="s">
        <v>5</v>
      </c>
      <c r="E178" s="60" t="s">
        <v>36</v>
      </c>
      <c r="F178" s="117" t="s">
        <v>37</v>
      </c>
      <c r="G178" s="540" t="s">
        <v>6</v>
      </c>
      <c r="H178" s="541"/>
      <c r="I178" s="81" t="s">
        <v>7</v>
      </c>
      <c r="J178" s="4" t="s">
        <v>8</v>
      </c>
      <c r="K178" s="130" t="s">
        <v>19</v>
      </c>
      <c r="N178" s="401"/>
      <c r="R178" s="399"/>
    </row>
    <row r="179" spans="1:18" ht="14.25" customHeight="1" x14ac:dyDescent="0.25">
      <c r="A179" s="129" t="s">
        <v>594</v>
      </c>
      <c r="B179" s="76">
        <f>$G$3</f>
        <v>44681</v>
      </c>
      <c r="C179" s="93" t="s">
        <v>136</v>
      </c>
      <c r="D179" s="80"/>
      <c r="E179" s="70" t="s">
        <v>614</v>
      </c>
      <c r="F179" s="118" t="s">
        <v>615</v>
      </c>
      <c r="G179" s="119"/>
      <c r="H179" s="153"/>
      <c r="I179" s="81"/>
      <c r="J179" s="4"/>
      <c r="K179" s="178" t="str">
        <f>IF(G179&gt;8,E179,IF(H179&gt;8,F179,""))</f>
        <v/>
      </c>
      <c r="N179" s="401"/>
      <c r="R179" s="399"/>
    </row>
    <row r="180" spans="1:18" ht="14.25" customHeight="1" x14ac:dyDescent="0.25">
      <c r="A180" s="129" t="s">
        <v>595</v>
      </c>
      <c r="B180" s="76">
        <f>$G$3</f>
        <v>44681</v>
      </c>
      <c r="C180" s="93" t="s">
        <v>132</v>
      </c>
      <c r="D180" s="80"/>
      <c r="E180" s="70" t="s">
        <v>617</v>
      </c>
      <c r="F180" s="70" t="s">
        <v>614</v>
      </c>
      <c r="G180" s="119"/>
      <c r="H180" s="153"/>
      <c r="I180" s="81"/>
      <c r="J180" s="82"/>
      <c r="K180" s="178" t="str">
        <f>IF(G180&gt;8,E180,IF(H180&gt;8,F180,""))</f>
        <v/>
      </c>
      <c r="N180" s="401"/>
      <c r="R180" s="399"/>
    </row>
    <row r="181" spans="1:18" ht="14.25" customHeight="1" thickBot="1" x14ac:dyDescent="0.3">
      <c r="A181" s="129" t="s">
        <v>596</v>
      </c>
      <c r="B181" s="76">
        <f>$G$3</f>
        <v>44681</v>
      </c>
      <c r="C181" s="93" t="s">
        <v>133</v>
      </c>
      <c r="D181" s="74"/>
      <c r="E181" s="70" t="s">
        <v>615</v>
      </c>
      <c r="F181" s="118" t="s">
        <v>617</v>
      </c>
      <c r="G181" s="120"/>
      <c r="H181" s="154"/>
      <c r="I181" s="81"/>
      <c r="J181" s="4"/>
      <c r="K181" s="178" t="str">
        <f>IF(G181&gt;8,E181,IF(H181&gt;8,F181,""))</f>
        <v/>
      </c>
      <c r="N181" s="401"/>
      <c r="R181" s="399"/>
    </row>
    <row r="182" spans="1:18" ht="14.25" customHeight="1" x14ac:dyDescent="0.25">
      <c r="A182" s="144" t="s">
        <v>38</v>
      </c>
      <c r="B182" s="143"/>
      <c r="C182" s="300"/>
      <c r="D182" s="300"/>
      <c r="E182" s="300"/>
      <c r="F182" s="300"/>
      <c r="G182" s="300"/>
      <c r="H182" s="438">
        <v>2</v>
      </c>
      <c r="I182" s="403"/>
      <c r="J182" s="403"/>
      <c r="K182" s="303"/>
      <c r="N182" s="401"/>
      <c r="R182" s="399"/>
    </row>
    <row r="183" spans="1:18" ht="14.25" customHeight="1" x14ac:dyDescent="0.25">
      <c r="A183" s="446"/>
      <c r="B183" s="143"/>
      <c r="C183" s="7"/>
      <c r="D183" s="145" t="s">
        <v>265</v>
      </c>
      <c r="E183" s="87"/>
      <c r="F183" s="87"/>
      <c r="G183" s="87"/>
      <c r="H183" s="438">
        <v>3</v>
      </c>
      <c r="I183" s="549"/>
      <c r="J183" s="549"/>
      <c r="K183" s="304"/>
      <c r="N183" s="401"/>
      <c r="R183" s="399"/>
    </row>
    <row r="184" spans="1:18" ht="14.25" customHeight="1" x14ac:dyDescent="0.25">
      <c r="A184" s="446"/>
      <c r="B184" s="143"/>
      <c r="C184" s="7"/>
      <c r="D184" s="145"/>
      <c r="E184" s="86"/>
      <c r="F184" s="87"/>
      <c r="G184" s="87"/>
      <c r="H184" s="438"/>
      <c r="I184" s="289"/>
      <c r="J184" s="7"/>
      <c r="K184" s="177"/>
      <c r="N184" s="401"/>
      <c r="R184" s="399"/>
    </row>
    <row r="185" spans="1:18" ht="14.25" customHeight="1" x14ac:dyDescent="0.25">
      <c r="A185" s="369" t="s">
        <v>126</v>
      </c>
      <c r="B185" s="367"/>
      <c r="C185" s="367"/>
      <c r="D185" s="368"/>
      <c r="E185" s="577"/>
      <c r="F185" s="578"/>
      <c r="G185" s="578"/>
      <c r="H185" s="578"/>
      <c r="I185" s="578"/>
      <c r="J185" s="578"/>
      <c r="K185" s="579"/>
      <c r="N185" s="401"/>
      <c r="R185" s="399"/>
    </row>
    <row r="186" spans="1:18" ht="14.25" customHeight="1" thickBot="1" x14ac:dyDescent="0.3">
      <c r="A186" s="129" t="s">
        <v>2</v>
      </c>
      <c r="B186" s="93" t="s">
        <v>3</v>
      </c>
      <c r="C186" s="93" t="s">
        <v>4</v>
      </c>
      <c r="D186" s="94" t="s">
        <v>5</v>
      </c>
      <c r="E186" s="199" t="s">
        <v>36</v>
      </c>
      <c r="F186" s="200" t="s">
        <v>37</v>
      </c>
      <c r="G186" s="580" t="s">
        <v>6</v>
      </c>
      <c r="H186" s="581"/>
      <c r="I186" s="370" t="s">
        <v>7</v>
      </c>
      <c r="J186" s="371" t="s">
        <v>8</v>
      </c>
      <c r="K186" s="372" t="s">
        <v>19</v>
      </c>
      <c r="N186" s="401"/>
      <c r="Q186" s="399"/>
      <c r="R186" s="399"/>
    </row>
    <row r="187" spans="1:18" ht="14.25" customHeight="1" thickBot="1" x14ac:dyDescent="0.3">
      <c r="A187" s="129" t="s">
        <v>597</v>
      </c>
      <c r="B187" s="422">
        <f>$I$3</f>
        <v>44688</v>
      </c>
      <c r="C187" s="93" t="s">
        <v>681</v>
      </c>
      <c r="D187" s="94"/>
      <c r="E187" s="88" t="s">
        <v>675</v>
      </c>
      <c r="F187" s="133" t="s">
        <v>676</v>
      </c>
      <c r="G187" s="137"/>
      <c r="H187" s="157"/>
      <c r="I187" s="134"/>
      <c r="J187" s="91"/>
      <c r="K187" s="178" t="str">
        <f>IF(G187&gt;8,E187,IF(H187&gt;8,F187,""))</f>
        <v/>
      </c>
      <c r="N187" s="401"/>
      <c r="Q187" s="399"/>
      <c r="R187" s="399"/>
    </row>
    <row r="188" spans="1:18" ht="14.25" customHeight="1" thickBot="1" x14ac:dyDescent="0.3">
      <c r="A188" s="202"/>
      <c r="B188" s="291"/>
      <c r="C188" s="288"/>
      <c r="D188" s="97"/>
      <c r="E188" s="98"/>
      <c r="F188" s="98"/>
      <c r="G188" s="98"/>
      <c r="H188" s="158"/>
      <c r="I188" s="288"/>
      <c r="J188" s="96"/>
      <c r="K188" s="131"/>
      <c r="N188" s="401"/>
      <c r="Q188" s="399"/>
      <c r="R188" s="399"/>
    </row>
    <row r="189" spans="1:18" ht="14.25" customHeight="1" thickBot="1" x14ac:dyDescent="0.3">
      <c r="A189" s="198" t="s">
        <v>125</v>
      </c>
      <c r="B189" s="170"/>
      <c r="C189" s="170"/>
      <c r="D189" s="201"/>
      <c r="E189" s="582"/>
      <c r="F189" s="583"/>
      <c r="G189" s="107"/>
      <c r="H189" s="158"/>
      <c r="I189" s="288"/>
      <c r="J189" s="96"/>
      <c r="K189" s="177"/>
      <c r="N189" s="401"/>
      <c r="R189" s="399"/>
    </row>
    <row r="190" spans="1:18" ht="14.25" customHeight="1" thickBot="1" x14ac:dyDescent="0.3">
      <c r="A190" s="129" t="s">
        <v>2</v>
      </c>
      <c r="B190" s="93" t="s">
        <v>3</v>
      </c>
      <c r="C190" s="93" t="s">
        <v>4</v>
      </c>
      <c r="D190" s="94" t="s">
        <v>5</v>
      </c>
      <c r="E190" s="199" t="s">
        <v>36</v>
      </c>
      <c r="F190" s="200" t="s">
        <v>37</v>
      </c>
      <c r="G190" s="584" t="s">
        <v>6</v>
      </c>
      <c r="H190" s="585"/>
      <c r="I190" s="134" t="s">
        <v>7</v>
      </c>
      <c r="J190" s="91" t="s">
        <v>8</v>
      </c>
      <c r="K190" s="130" t="s">
        <v>19</v>
      </c>
      <c r="N190" s="401"/>
      <c r="R190" s="399"/>
    </row>
    <row r="191" spans="1:18" ht="14.25" customHeight="1" x14ac:dyDescent="0.25">
      <c r="A191" s="129" t="s">
        <v>598</v>
      </c>
      <c r="B191" s="422">
        <f>$I$3</f>
        <v>44688</v>
      </c>
      <c r="C191" s="93" t="s">
        <v>612</v>
      </c>
      <c r="D191" s="94"/>
      <c r="E191" s="396" t="s">
        <v>579</v>
      </c>
      <c r="F191" s="397" t="s">
        <v>677</v>
      </c>
      <c r="G191" s="136"/>
      <c r="H191" s="156"/>
      <c r="I191" s="134"/>
      <c r="J191" s="91"/>
      <c r="K191" s="178" t="str">
        <f>IF(G191&gt;8,E191,IF(H191&gt;8,F191,""))</f>
        <v/>
      </c>
      <c r="N191" s="401"/>
      <c r="Q191" s="399"/>
      <c r="R191" s="399"/>
    </row>
    <row r="192" spans="1:18" ht="14.25" customHeight="1" thickBot="1" x14ac:dyDescent="0.3">
      <c r="A192" s="202"/>
      <c r="B192" s="291"/>
      <c r="C192" s="288"/>
      <c r="D192" s="97"/>
      <c r="E192" s="98"/>
      <c r="F192" s="98"/>
      <c r="G192" s="98"/>
      <c r="H192" s="158"/>
      <c r="I192" s="288"/>
      <c r="J192" s="96"/>
      <c r="K192" s="131"/>
      <c r="N192" s="401"/>
      <c r="Q192" s="399"/>
      <c r="R192" s="399"/>
    </row>
    <row r="193" spans="1:19" ht="14.25" customHeight="1" thickBot="1" x14ac:dyDescent="0.3">
      <c r="A193" s="198" t="s">
        <v>142</v>
      </c>
      <c r="B193" s="170"/>
      <c r="C193" s="170"/>
      <c r="D193" s="169"/>
      <c r="E193" s="565" t="s">
        <v>580</v>
      </c>
      <c r="F193" s="566"/>
      <c r="G193" s="439"/>
      <c r="H193" s="292"/>
      <c r="I193" s="289"/>
      <c r="J193" s="7"/>
      <c r="K193" s="177"/>
      <c r="N193" s="401"/>
      <c r="R193" s="399"/>
    </row>
    <row r="194" spans="1:19" ht="14.25" customHeight="1" thickBot="1" x14ac:dyDescent="0.3">
      <c r="A194" s="129" t="s">
        <v>2</v>
      </c>
      <c r="B194" s="93" t="s">
        <v>3</v>
      </c>
      <c r="C194" s="93" t="s">
        <v>4</v>
      </c>
      <c r="D194" s="74" t="s">
        <v>5</v>
      </c>
      <c r="E194" s="60" t="s">
        <v>36</v>
      </c>
      <c r="F194" s="60" t="s">
        <v>37</v>
      </c>
      <c r="G194" s="540" t="s">
        <v>6</v>
      </c>
      <c r="H194" s="541"/>
      <c r="I194" s="5" t="s">
        <v>7</v>
      </c>
      <c r="J194" s="4" t="s">
        <v>8</v>
      </c>
      <c r="K194" s="130" t="s">
        <v>19</v>
      </c>
      <c r="N194" s="401"/>
      <c r="Q194" s="399"/>
      <c r="R194" s="399"/>
    </row>
    <row r="195" spans="1:19" ht="14.25" customHeight="1" thickBot="1" x14ac:dyDescent="0.3">
      <c r="A195" s="129" t="s">
        <v>599</v>
      </c>
      <c r="B195" s="106">
        <f>$I$3</f>
        <v>44688</v>
      </c>
      <c r="C195" s="203" t="s">
        <v>612</v>
      </c>
      <c r="D195" s="204"/>
      <c r="E195" s="398" t="s">
        <v>653</v>
      </c>
      <c r="F195" s="398" t="s">
        <v>654</v>
      </c>
      <c r="G195" s="416"/>
      <c r="H195" s="226"/>
      <c r="I195" s="227"/>
      <c r="J195" s="207"/>
      <c r="K195" s="208" t="str">
        <f>IF(G195&gt;8,E195,IF(H195&gt;8,F195,""))</f>
        <v/>
      </c>
      <c r="N195" s="401"/>
      <c r="Q195" s="399"/>
      <c r="R195" s="399"/>
    </row>
    <row r="196" spans="1:19" ht="14.25" customHeight="1" x14ac:dyDescent="0.25">
      <c r="A196" s="124" t="s">
        <v>277</v>
      </c>
      <c r="B196" s="125"/>
      <c r="C196" s="586"/>
      <c r="D196" s="587"/>
      <c r="E196" s="587"/>
      <c r="F196" s="587"/>
      <c r="G196" s="587"/>
      <c r="H196" s="587"/>
      <c r="I196" s="587"/>
      <c r="J196" s="587"/>
      <c r="K196" s="588"/>
      <c r="N196" s="401"/>
      <c r="R196" s="399"/>
    </row>
    <row r="197" spans="1:19" ht="14.25" customHeight="1" x14ac:dyDescent="0.25">
      <c r="A197" s="148"/>
      <c r="B197" s="288"/>
      <c r="C197" s="589"/>
      <c r="D197" s="589"/>
      <c r="E197" s="589"/>
      <c r="F197" s="589"/>
      <c r="G197" s="589"/>
      <c r="H197" s="589"/>
      <c r="I197" s="589"/>
      <c r="J197" s="589"/>
      <c r="K197" s="590"/>
      <c r="N197" s="401"/>
      <c r="R197" s="399"/>
    </row>
    <row r="198" spans="1:19" ht="14.25" customHeight="1" x14ac:dyDescent="0.25">
      <c r="A198" s="148"/>
      <c r="B198" s="444"/>
      <c r="C198" s="455"/>
      <c r="D198" s="97" t="s">
        <v>265</v>
      </c>
      <c r="E198" s="465" t="str">
        <f>K187</f>
        <v/>
      </c>
      <c r="F198" s="466"/>
      <c r="G198" s="467" t="s">
        <v>268</v>
      </c>
      <c r="H198" s="553" t="e">
        <f>#REF!</f>
        <v>#REF!</v>
      </c>
      <c r="I198" s="553"/>
      <c r="J198" s="553"/>
      <c r="K198" s="468"/>
      <c r="N198" s="401"/>
      <c r="R198" s="399"/>
    </row>
    <row r="199" spans="1:19" ht="14.25" customHeight="1" x14ac:dyDescent="0.25">
      <c r="A199" s="364"/>
      <c r="B199" s="288"/>
      <c r="C199" s="455"/>
      <c r="D199" s="97" t="s">
        <v>266</v>
      </c>
      <c r="E199" s="464"/>
      <c r="F199" s="469"/>
      <c r="G199" s="467" t="s">
        <v>280</v>
      </c>
      <c r="H199" s="559" t="str">
        <f>K195</f>
        <v/>
      </c>
      <c r="I199" s="559"/>
      <c r="J199" s="559"/>
      <c r="K199" s="470"/>
      <c r="N199" s="401"/>
      <c r="R199" s="399"/>
    </row>
    <row r="200" spans="1:19" ht="14.25" customHeight="1" thickBot="1" x14ac:dyDescent="0.3">
      <c r="A200" s="414"/>
      <c r="B200" s="460"/>
      <c r="C200" s="471"/>
      <c r="D200" s="461">
        <v>3</v>
      </c>
      <c r="E200" s="472" t="str">
        <f>K191</f>
        <v/>
      </c>
      <c r="F200" s="473"/>
      <c r="G200" s="450">
        <v>6</v>
      </c>
      <c r="H200" s="558">
        <f>N127</f>
        <v>0</v>
      </c>
      <c r="I200" s="558"/>
      <c r="J200" s="558"/>
      <c r="K200" s="474"/>
      <c r="N200" s="401"/>
      <c r="R200" s="399"/>
    </row>
    <row r="201" spans="1:19" ht="14.25" customHeight="1" x14ac:dyDescent="0.25">
      <c r="A201" s="591"/>
      <c r="B201" s="592"/>
      <c r="C201" s="592"/>
      <c r="D201" s="592"/>
      <c r="E201" s="592"/>
      <c r="F201" s="592"/>
      <c r="G201" s="592"/>
      <c r="H201" s="592"/>
      <c r="I201" s="592"/>
      <c r="J201" s="592"/>
      <c r="K201" s="593"/>
      <c r="N201" s="401"/>
      <c r="R201" s="399"/>
    </row>
    <row r="202" spans="1:19" ht="14.25" customHeight="1" thickBot="1" x14ac:dyDescent="0.3">
      <c r="A202" s="594"/>
      <c r="B202" s="595"/>
      <c r="C202" s="595"/>
      <c r="D202" s="595"/>
      <c r="E202" s="595"/>
      <c r="F202" s="595"/>
      <c r="G202" s="595"/>
      <c r="H202" s="595"/>
      <c r="I202" s="595"/>
      <c r="J202" s="595"/>
      <c r="K202" s="596"/>
      <c r="N202" s="401"/>
      <c r="R202" s="399"/>
    </row>
    <row r="203" spans="1:19" ht="14.25" customHeight="1" thickBot="1" x14ac:dyDescent="0.3">
      <c r="A203" s="124"/>
      <c r="B203" s="736" t="s">
        <v>537</v>
      </c>
      <c r="C203" s="737"/>
      <c r="D203" s="737"/>
      <c r="E203" s="737"/>
      <c r="F203" s="738"/>
      <c r="G203" s="293"/>
      <c r="H203" s="160"/>
      <c r="I203" s="139"/>
      <c r="J203" s="140"/>
      <c r="K203" s="176"/>
      <c r="N203" s="401"/>
      <c r="O203" s="1"/>
      <c r="P203" s="151"/>
    </row>
    <row r="204" spans="1:19" ht="14.25" customHeight="1" thickBot="1" x14ac:dyDescent="0.3">
      <c r="A204" s="364"/>
      <c r="B204" s="289"/>
      <c r="C204" s="289"/>
      <c r="D204" s="141" t="s">
        <v>35</v>
      </c>
      <c r="E204" s="7"/>
      <c r="F204" s="439"/>
      <c r="G204" s="439"/>
      <c r="H204" s="161"/>
      <c r="I204" s="142"/>
      <c r="J204" s="143"/>
      <c r="K204" s="180"/>
      <c r="N204" s="401"/>
      <c r="Q204" s="399"/>
      <c r="R204" s="399"/>
    </row>
    <row r="205" spans="1:19" ht="14.25" customHeight="1" thickBot="1" x14ac:dyDescent="0.3">
      <c r="A205" s="129" t="s">
        <v>2</v>
      </c>
      <c r="B205" s="5" t="s">
        <v>3</v>
      </c>
      <c r="C205" s="5" t="s">
        <v>4</v>
      </c>
      <c r="D205" s="74" t="s">
        <v>5</v>
      </c>
      <c r="E205" s="60" t="s">
        <v>36</v>
      </c>
      <c r="F205" s="117" t="s">
        <v>37</v>
      </c>
      <c r="G205" s="540" t="s">
        <v>6</v>
      </c>
      <c r="H205" s="541"/>
      <c r="I205" s="81" t="s">
        <v>7</v>
      </c>
      <c r="J205" s="4" t="s">
        <v>8</v>
      </c>
      <c r="K205" s="130" t="s">
        <v>19</v>
      </c>
      <c r="N205" s="401"/>
      <c r="R205" s="399"/>
    </row>
    <row r="206" spans="1:19" ht="14.25" customHeight="1" x14ac:dyDescent="0.25">
      <c r="A206" s="129" t="s">
        <v>556</v>
      </c>
      <c r="B206" s="76">
        <f>$G$3</f>
        <v>44681</v>
      </c>
      <c r="C206" s="93" t="s">
        <v>136</v>
      </c>
      <c r="D206" s="80"/>
      <c r="E206" s="70" t="s">
        <v>626</v>
      </c>
      <c r="F206" s="118" t="s">
        <v>624</v>
      </c>
      <c r="G206" s="119"/>
      <c r="H206" s="153"/>
      <c r="I206" s="81"/>
      <c r="J206" s="4"/>
      <c r="K206" s="178" t="str">
        <f>IF(G206&gt;8,E206,IF(H206&gt;8,F206,""))</f>
        <v/>
      </c>
      <c r="N206" s="401"/>
      <c r="Q206" s="399"/>
      <c r="R206" s="399"/>
      <c r="S206" s="399"/>
    </row>
    <row r="207" spans="1:19" ht="14.25" customHeight="1" x14ac:dyDescent="0.25">
      <c r="A207" s="129" t="s">
        <v>557</v>
      </c>
      <c r="B207" s="76">
        <f>$G$3</f>
        <v>44681</v>
      </c>
      <c r="C207" s="93" t="s">
        <v>132</v>
      </c>
      <c r="D207" s="80"/>
      <c r="E207" s="70" t="s">
        <v>627</v>
      </c>
      <c r="F207" s="70" t="s">
        <v>626</v>
      </c>
      <c r="G207" s="119"/>
      <c r="H207" s="153"/>
      <c r="I207" s="81"/>
      <c r="J207" s="4"/>
      <c r="K207" s="178" t="str">
        <f>IF(G207&gt;8,E207,IF(H207&gt;8,F207,""))</f>
        <v/>
      </c>
      <c r="N207" s="401"/>
      <c r="R207" s="399"/>
      <c r="S207" s="399"/>
    </row>
    <row r="208" spans="1:19" ht="14.25" customHeight="1" thickBot="1" x14ac:dyDescent="0.3">
      <c r="A208" s="129" t="s">
        <v>558</v>
      </c>
      <c r="B208" s="76">
        <f>$G$3</f>
        <v>44681</v>
      </c>
      <c r="C208" s="93" t="s">
        <v>133</v>
      </c>
      <c r="D208" s="80"/>
      <c r="E208" s="70" t="s">
        <v>624</v>
      </c>
      <c r="F208" s="70" t="s">
        <v>627</v>
      </c>
      <c r="G208" s="120"/>
      <c r="H208" s="154"/>
      <c r="I208" s="81"/>
      <c r="J208" s="4"/>
      <c r="K208" s="178" t="str">
        <f>IF(G208&gt;8,E208,IF(H208&gt;8,F208,""))</f>
        <v/>
      </c>
      <c r="N208" s="401"/>
      <c r="Q208" s="399"/>
      <c r="R208" s="399"/>
      <c r="S208" s="399"/>
    </row>
    <row r="209" spans="1:19" ht="14.25" customHeight="1" x14ac:dyDescent="0.25">
      <c r="A209" s="144" t="s">
        <v>38</v>
      </c>
      <c r="B209" s="143"/>
      <c r="C209" s="7"/>
      <c r="D209" s="168"/>
      <c r="E209" s="439"/>
      <c r="F209" s="439"/>
      <c r="G209" s="439">
        <v>2</v>
      </c>
      <c r="H209" s="550"/>
      <c r="I209" s="550"/>
      <c r="J209" s="550"/>
      <c r="K209" s="301"/>
      <c r="N209" s="401"/>
      <c r="R209" s="399"/>
      <c r="S209" s="399"/>
    </row>
    <row r="210" spans="1:19" ht="14.25" customHeight="1" x14ac:dyDescent="0.25">
      <c r="A210" s="446"/>
      <c r="B210" s="143"/>
      <c r="C210" s="7"/>
      <c r="D210" s="168" t="s">
        <v>265</v>
      </c>
      <c r="E210" s="87"/>
      <c r="F210" s="439"/>
      <c r="G210" s="439">
        <v>3</v>
      </c>
      <c r="H210" s="550"/>
      <c r="I210" s="550"/>
      <c r="J210" s="550"/>
      <c r="K210" s="301"/>
      <c r="N210" s="401"/>
      <c r="R210" s="399"/>
      <c r="S210" s="399"/>
    </row>
    <row r="211" spans="1:19" ht="14.25" customHeight="1" x14ac:dyDescent="0.25">
      <c r="A211" s="364"/>
      <c r="B211" s="8"/>
      <c r="C211" s="289"/>
      <c r="D211" s="289"/>
      <c r="E211" s="439"/>
      <c r="F211" s="439"/>
      <c r="G211" s="439"/>
      <c r="H211" s="152"/>
      <c r="I211" s="7"/>
      <c r="J211" s="7"/>
      <c r="K211" s="177"/>
      <c r="N211" s="401"/>
      <c r="Q211" s="399"/>
      <c r="R211" s="399"/>
      <c r="S211" s="399"/>
    </row>
    <row r="212" spans="1:19" ht="14.25" customHeight="1" thickBot="1" x14ac:dyDescent="0.3">
      <c r="A212" s="364"/>
      <c r="B212" s="289"/>
      <c r="C212" s="289"/>
      <c r="D212" s="141" t="s">
        <v>39</v>
      </c>
      <c r="E212" s="7"/>
      <c r="F212" s="439"/>
      <c r="G212" s="439"/>
      <c r="H212" s="161"/>
      <c r="I212" s="142"/>
      <c r="J212" s="143"/>
      <c r="K212" s="180"/>
      <c r="N212" s="401"/>
      <c r="R212" s="399"/>
    </row>
    <row r="213" spans="1:19" ht="14.25" customHeight="1" thickBot="1" x14ac:dyDescent="0.3">
      <c r="A213" s="129" t="s">
        <v>2</v>
      </c>
      <c r="B213" s="5" t="s">
        <v>3</v>
      </c>
      <c r="C213" s="5" t="s">
        <v>4</v>
      </c>
      <c r="D213" s="74" t="s">
        <v>5</v>
      </c>
      <c r="E213" s="60" t="s">
        <v>36</v>
      </c>
      <c r="F213" s="117" t="s">
        <v>37</v>
      </c>
      <c r="G213" s="540" t="s">
        <v>6</v>
      </c>
      <c r="H213" s="541"/>
      <c r="I213" s="81" t="s">
        <v>7</v>
      </c>
      <c r="J213" s="4" t="s">
        <v>8</v>
      </c>
      <c r="K213" s="130" t="s">
        <v>19</v>
      </c>
      <c r="N213" s="401"/>
      <c r="R213" s="399"/>
    </row>
    <row r="214" spans="1:19" ht="14.25" customHeight="1" x14ac:dyDescent="0.25">
      <c r="A214" s="129" t="s">
        <v>555</v>
      </c>
      <c r="B214" s="76">
        <f>$G$3</f>
        <v>44681</v>
      </c>
      <c r="C214" s="93" t="s">
        <v>136</v>
      </c>
      <c r="D214" s="80"/>
      <c r="E214" s="70" t="s">
        <v>628</v>
      </c>
      <c r="F214" s="118" t="s">
        <v>629</v>
      </c>
      <c r="G214" s="119"/>
      <c r="H214" s="153"/>
      <c r="I214" s="81"/>
      <c r="J214" s="4"/>
      <c r="K214" s="178" t="str">
        <f>IF(G214&gt;8,E214,IF(H214&gt;8,F214,""))</f>
        <v/>
      </c>
      <c r="N214" s="401"/>
      <c r="R214" s="399"/>
    </row>
    <row r="215" spans="1:19" ht="14.25" customHeight="1" x14ac:dyDescent="0.25">
      <c r="A215" s="129" t="s">
        <v>559</v>
      </c>
      <c r="B215" s="76">
        <f>$G$3</f>
        <v>44681</v>
      </c>
      <c r="C215" s="93" t="s">
        <v>132</v>
      </c>
      <c r="D215" s="80"/>
      <c r="E215" s="70" t="s">
        <v>625</v>
      </c>
      <c r="F215" s="70" t="s">
        <v>628</v>
      </c>
      <c r="G215" s="119"/>
      <c r="H215" s="153"/>
      <c r="I215" s="81"/>
      <c r="J215" s="82"/>
      <c r="K215" s="178" t="str">
        <f>IF(G215&gt;8,E215,IF(H215&gt;8,F215,""))</f>
        <v/>
      </c>
      <c r="N215" s="401"/>
      <c r="R215" s="399"/>
    </row>
    <row r="216" spans="1:19" ht="14.25" customHeight="1" thickBot="1" x14ac:dyDescent="0.3">
      <c r="A216" s="129" t="s">
        <v>560</v>
      </c>
      <c r="B216" s="76">
        <f>$G$3</f>
        <v>44681</v>
      </c>
      <c r="C216" s="93" t="s">
        <v>133</v>
      </c>
      <c r="D216" s="74"/>
      <c r="E216" s="70" t="s">
        <v>629</v>
      </c>
      <c r="F216" s="118" t="s">
        <v>628</v>
      </c>
      <c r="G216" s="120"/>
      <c r="H216" s="154"/>
      <c r="I216" s="81"/>
      <c r="J216" s="4"/>
      <c r="K216" s="178" t="str">
        <f>IF(G216&gt;8,E216,IF(H216&gt;8,F216,""))</f>
        <v/>
      </c>
      <c r="N216" s="401"/>
      <c r="R216" s="399"/>
    </row>
    <row r="217" spans="1:19" ht="14.25" customHeight="1" x14ac:dyDescent="0.25">
      <c r="A217" s="144" t="s">
        <v>38</v>
      </c>
      <c r="B217" s="143"/>
      <c r="C217" s="300"/>
      <c r="D217" s="300"/>
      <c r="E217" s="300"/>
      <c r="F217" s="300"/>
      <c r="G217" s="300"/>
      <c r="H217" s="438">
        <v>2</v>
      </c>
      <c r="I217" s="403"/>
      <c r="J217" s="403"/>
      <c r="K217" s="303"/>
      <c r="N217" s="401"/>
      <c r="R217" s="399"/>
    </row>
    <row r="218" spans="1:19" ht="14.25" customHeight="1" x14ac:dyDescent="0.25">
      <c r="A218" s="446"/>
      <c r="B218" s="143"/>
      <c r="C218" s="7"/>
      <c r="D218" s="145" t="s">
        <v>265</v>
      </c>
      <c r="E218" s="87"/>
      <c r="F218" s="87"/>
      <c r="G218" s="87"/>
      <c r="H218" s="438">
        <v>3</v>
      </c>
      <c r="I218" s="549"/>
      <c r="J218" s="549"/>
      <c r="K218" s="304"/>
      <c r="N218" s="401"/>
      <c r="R218" s="399"/>
    </row>
    <row r="219" spans="1:19" ht="14.25" customHeight="1" x14ac:dyDescent="0.25">
      <c r="A219" s="446"/>
      <c r="B219" s="143"/>
      <c r="C219" s="7"/>
      <c r="D219" s="145"/>
      <c r="E219" s="86"/>
      <c r="F219" s="87"/>
      <c r="G219" s="87"/>
      <c r="H219" s="438"/>
      <c r="I219" s="289"/>
      <c r="J219" s="7"/>
      <c r="K219" s="177"/>
      <c r="N219" s="401"/>
      <c r="R219" s="399"/>
    </row>
    <row r="220" spans="1:19" ht="14.25" customHeight="1" x14ac:dyDescent="0.25">
      <c r="A220" s="369" t="s">
        <v>126</v>
      </c>
      <c r="B220" s="367"/>
      <c r="C220" s="367"/>
      <c r="D220" s="368"/>
      <c r="E220" s="577"/>
      <c r="F220" s="578"/>
      <c r="G220" s="578"/>
      <c r="H220" s="578"/>
      <c r="I220" s="578"/>
      <c r="J220" s="578"/>
      <c r="K220" s="579"/>
      <c r="N220" s="401"/>
      <c r="R220" s="399"/>
    </row>
    <row r="221" spans="1:19" ht="14.25" customHeight="1" thickBot="1" x14ac:dyDescent="0.3">
      <c r="A221" s="129" t="s">
        <v>2</v>
      </c>
      <c r="B221" s="93" t="s">
        <v>3</v>
      </c>
      <c r="C221" s="93" t="s">
        <v>4</v>
      </c>
      <c r="D221" s="94" t="s">
        <v>5</v>
      </c>
      <c r="E221" s="199" t="s">
        <v>36</v>
      </c>
      <c r="F221" s="200" t="s">
        <v>37</v>
      </c>
      <c r="G221" s="580" t="s">
        <v>6</v>
      </c>
      <c r="H221" s="581"/>
      <c r="I221" s="370" t="s">
        <v>7</v>
      </c>
      <c r="J221" s="371" t="s">
        <v>8</v>
      </c>
      <c r="K221" s="372" t="s">
        <v>19</v>
      </c>
      <c r="N221" s="401"/>
      <c r="Q221" s="399"/>
      <c r="R221" s="399"/>
    </row>
    <row r="222" spans="1:19" ht="14.25" customHeight="1" thickBot="1" x14ac:dyDescent="0.3">
      <c r="A222" s="129" t="s">
        <v>561</v>
      </c>
      <c r="B222" s="422">
        <f>$I$3</f>
        <v>44688</v>
      </c>
      <c r="C222" s="93" t="s">
        <v>612</v>
      </c>
      <c r="D222" s="94"/>
      <c r="E222" s="88" t="s">
        <v>675</v>
      </c>
      <c r="F222" s="133" t="s">
        <v>678</v>
      </c>
      <c r="G222" s="137"/>
      <c r="H222" s="157"/>
      <c r="I222" s="134"/>
      <c r="J222" s="91"/>
      <c r="K222" s="178" t="str">
        <f>IF(G222&gt;8,E222,IF(H222&gt;8,F222,""))</f>
        <v/>
      </c>
      <c r="N222" s="401"/>
      <c r="Q222" s="399"/>
      <c r="R222" s="399"/>
    </row>
    <row r="223" spans="1:19" ht="14.25" customHeight="1" thickBot="1" x14ac:dyDescent="0.3">
      <c r="A223" s="202"/>
      <c r="B223" s="291"/>
      <c r="C223" s="288"/>
      <c r="D223" s="97"/>
      <c r="E223" s="98"/>
      <c r="F223" s="98"/>
      <c r="G223" s="98"/>
      <c r="H223" s="158"/>
      <c r="I223" s="288"/>
      <c r="J223" s="96"/>
      <c r="K223" s="131"/>
      <c r="N223" s="401"/>
      <c r="Q223" s="399"/>
      <c r="R223" s="399"/>
    </row>
    <row r="224" spans="1:19" ht="14.25" customHeight="1" thickBot="1" x14ac:dyDescent="0.3">
      <c r="A224" s="198" t="s">
        <v>125</v>
      </c>
      <c r="B224" s="170"/>
      <c r="C224" s="170"/>
      <c r="D224" s="201"/>
      <c r="E224" s="582"/>
      <c r="F224" s="583"/>
      <c r="G224" s="107"/>
      <c r="H224" s="158"/>
      <c r="I224" s="288"/>
      <c r="J224" s="96"/>
      <c r="K224" s="177"/>
      <c r="N224" s="401"/>
      <c r="R224" s="399"/>
    </row>
    <row r="225" spans="1:18" ht="14.25" customHeight="1" thickBot="1" x14ac:dyDescent="0.3">
      <c r="A225" s="129" t="s">
        <v>2</v>
      </c>
      <c r="B225" s="93" t="s">
        <v>3</v>
      </c>
      <c r="C225" s="93" t="s">
        <v>4</v>
      </c>
      <c r="D225" s="94" t="s">
        <v>5</v>
      </c>
      <c r="E225" s="199" t="s">
        <v>36</v>
      </c>
      <c r="F225" s="200" t="s">
        <v>37</v>
      </c>
      <c r="G225" s="584" t="s">
        <v>6</v>
      </c>
      <c r="H225" s="585"/>
      <c r="I225" s="134" t="s">
        <v>7</v>
      </c>
      <c r="J225" s="91" t="s">
        <v>8</v>
      </c>
      <c r="K225" s="130" t="s">
        <v>19</v>
      </c>
      <c r="N225" s="401"/>
      <c r="R225" s="399"/>
    </row>
    <row r="226" spans="1:18" ht="14.25" customHeight="1" x14ac:dyDescent="0.25">
      <c r="A226" s="129" t="s">
        <v>562</v>
      </c>
      <c r="B226" s="422">
        <f>$I$3</f>
        <v>44688</v>
      </c>
      <c r="C226" s="93" t="s">
        <v>612</v>
      </c>
      <c r="D226" s="94"/>
      <c r="E226" s="396" t="s">
        <v>579</v>
      </c>
      <c r="F226" s="397" t="s">
        <v>677</v>
      </c>
      <c r="G226" s="136"/>
      <c r="H226" s="156"/>
      <c r="I226" s="134"/>
      <c r="J226" s="91"/>
      <c r="K226" s="178" t="str">
        <f>IF(G226&gt;8,E226,IF(H226&gt;8,F226,""))</f>
        <v/>
      </c>
      <c r="N226" s="401"/>
      <c r="Q226" s="399"/>
      <c r="R226" s="399"/>
    </row>
    <row r="227" spans="1:18" ht="14.25" customHeight="1" thickBot="1" x14ac:dyDescent="0.3">
      <c r="A227" s="202"/>
      <c r="B227" s="291"/>
      <c r="C227" s="288"/>
      <c r="D227" s="97"/>
      <c r="E227" s="98"/>
      <c r="F227" s="98"/>
      <c r="G227" s="98"/>
      <c r="H227" s="158"/>
      <c r="I227" s="288"/>
      <c r="J227" s="96"/>
      <c r="K227" s="131"/>
      <c r="N227" s="401"/>
      <c r="Q227" s="399"/>
      <c r="R227" s="399"/>
    </row>
    <row r="228" spans="1:18" ht="14.25" customHeight="1" thickBot="1" x14ac:dyDescent="0.3">
      <c r="A228" s="198" t="s">
        <v>142</v>
      </c>
      <c r="B228" s="170"/>
      <c r="C228" s="170"/>
      <c r="D228" s="169"/>
      <c r="E228" s="565" t="s">
        <v>580</v>
      </c>
      <c r="F228" s="566"/>
      <c r="G228" s="439"/>
      <c r="H228" s="292"/>
      <c r="I228" s="289"/>
      <c r="J228" s="7"/>
      <c r="K228" s="177"/>
      <c r="N228" s="401"/>
      <c r="R228" s="399"/>
    </row>
    <row r="229" spans="1:18" ht="14.25" customHeight="1" thickBot="1" x14ac:dyDescent="0.3">
      <c r="A229" s="129" t="s">
        <v>2</v>
      </c>
      <c r="B229" s="93" t="s">
        <v>3</v>
      </c>
      <c r="C229" s="93" t="s">
        <v>4</v>
      </c>
      <c r="D229" s="74" t="s">
        <v>5</v>
      </c>
      <c r="E229" s="60" t="s">
        <v>36</v>
      </c>
      <c r="F229" s="60" t="s">
        <v>37</v>
      </c>
      <c r="G229" s="540" t="s">
        <v>6</v>
      </c>
      <c r="H229" s="541"/>
      <c r="I229" s="5" t="s">
        <v>7</v>
      </c>
      <c r="J229" s="4" t="s">
        <v>8</v>
      </c>
      <c r="K229" s="130" t="s">
        <v>19</v>
      </c>
      <c r="N229" s="401"/>
      <c r="Q229" s="399"/>
      <c r="R229" s="399"/>
    </row>
    <row r="230" spans="1:18" ht="14.25" customHeight="1" thickBot="1" x14ac:dyDescent="0.3">
      <c r="A230" s="129" t="s">
        <v>563</v>
      </c>
      <c r="B230" s="106">
        <f>$I$3</f>
        <v>44688</v>
      </c>
      <c r="C230" s="203" t="s">
        <v>612</v>
      </c>
      <c r="D230" s="204"/>
      <c r="E230" s="398" t="s">
        <v>653</v>
      </c>
      <c r="F230" s="398" t="s">
        <v>679</v>
      </c>
      <c r="G230" s="416"/>
      <c r="H230" s="226"/>
      <c r="I230" s="227"/>
      <c r="J230" s="207"/>
      <c r="K230" s="208" t="str">
        <f>IF(G230&gt;8,E230,IF(H230&gt;8,F230,""))</f>
        <v/>
      </c>
      <c r="N230" s="401"/>
      <c r="Q230" s="399"/>
      <c r="R230" s="399"/>
    </row>
    <row r="231" spans="1:18" ht="14.25" customHeight="1" x14ac:dyDescent="0.25">
      <c r="A231" s="124" t="s">
        <v>277</v>
      </c>
      <c r="B231" s="125"/>
      <c r="C231" s="586"/>
      <c r="D231" s="587"/>
      <c r="E231" s="587"/>
      <c r="F231" s="587"/>
      <c r="G231" s="587"/>
      <c r="H231" s="587"/>
      <c r="I231" s="587"/>
      <c r="J231" s="587"/>
      <c r="K231" s="588"/>
      <c r="N231" s="401"/>
      <c r="R231" s="399"/>
    </row>
    <row r="232" spans="1:18" ht="14.25" customHeight="1" x14ac:dyDescent="0.25">
      <c r="A232" s="148"/>
      <c r="B232" s="288"/>
      <c r="C232" s="589"/>
      <c r="D232" s="589"/>
      <c r="E232" s="589"/>
      <c r="F232" s="589"/>
      <c r="G232" s="589"/>
      <c r="H232" s="589"/>
      <c r="I232" s="589"/>
      <c r="J232" s="589"/>
      <c r="K232" s="590"/>
      <c r="N232" s="401"/>
      <c r="R232" s="399"/>
    </row>
    <row r="233" spans="1:18" ht="14.25" customHeight="1" x14ac:dyDescent="0.25">
      <c r="A233" s="148"/>
      <c r="B233" s="444"/>
      <c r="C233" s="455"/>
      <c r="D233" s="97" t="s">
        <v>265</v>
      </c>
      <c r="E233" s="465" t="str">
        <f>K222</f>
        <v/>
      </c>
      <c r="F233" s="466"/>
      <c r="G233" s="467" t="s">
        <v>268</v>
      </c>
      <c r="H233" s="553">
        <f>N158</f>
        <v>0</v>
      </c>
      <c r="I233" s="553"/>
      <c r="J233" s="553"/>
      <c r="K233" s="468"/>
      <c r="N233" s="401"/>
      <c r="R233" s="399"/>
    </row>
    <row r="234" spans="1:18" ht="14.25" customHeight="1" x14ac:dyDescent="0.25">
      <c r="A234" s="364"/>
      <c r="B234" s="288"/>
      <c r="C234" s="455"/>
      <c r="D234" s="97" t="s">
        <v>266</v>
      </c>
      <c r="E234" s="464">
        <f>N154</f>
        <v>0</v>
      </c>
      <c r="F234" s="469"/>
      <c r="G234" s="467" t="s">
        <v>280</v>
      </c>
      <c r="H234" s="559" t="str">
        <f>K230</f>
        <v/>
      </c>
      <c r="I234" s="559"/>
      <c r="J234" s="559"/>
      <c r="K234" s="470"/>
      <c r="N234" s="401"/>
      <c r="R234" s="399"/>
    </row>
    <row r="235" spans="1:18" ht="14.25" customHeight="1" thickBot="1" x14ac:dyDescent="0.3">
      <c r="A235" s="414"/>
      <c r="B235" s="460"/>
      <c r="C235" s="471"/>
      <c r="D235" s="461">
        <v>3</v>
      </c>
      <c r="E235" s="472" t="str">
        <f>K226</f>
        <v/>
      </c>
      <c r="F235" s="473"/>
      <c r="G235" s="450">
        <v>6</v>
      </c>
      <c r="H235" s="558">
        <f>N162</f>
        <v>0</v>
      </c>
      <c r="I235" s="558"/>
      <c r="J235" s="558"/>
      <c r="K235" s="474"/>
      <c r="N235" s="401"/>
      <c r="R235" s="399"/>
    </row>
    <row r="236" spans="1:18" ht="14.25" customHeight="1" x14ac:dyDescent="0.25">
      <c r="A236" s="516"/>
      <c r="B236" s="517"/>
      <c r="C236" s="517"/>
      <c r="D236" s="517"/>
      <c r="E236" s="517"/>
      <c r="F236" s="517"/>
      <c r="G236" s="517"/>
      <c r="H236" s="517"/>
      <c r="I236" s="517"/>
      <c r="J236" s="517"/>
      <c r="K236" s="518"/>
      <c r="N236" s="401"/>
      <c r="R236" s="399"/>
    </row>
    <row r="237" spans="1:18" ht="14.25" customHeight="1" thickBot="1" x14ac:dyDescent="0.3">
      <c r="A237" s="519"/>
      <c r="B237" s="520"/>
      <c r="C237" s="520"/>
      <c r="D237" s="520"/>
      <c r="E237" s="520"/>
      <c r="F237" s="520"/>
      <c r="G237" s="520"/>
      <c r="H237" s="520"/>
      <c r="I237" s="520"/>
      <c r="J237" s="520"/>
      <c r="K237" s="521"/>
      <c r="N237" s="401"/>
      <c r="R237" s="399"/>
    </row>
    <row r="238" spans="1:18" ht="14.25" customHeight="1" thickBot="1" x14ac:dyDescent="0.3">
      <c r="A238" s="124"/>
      <c r="B238" s="736" t="s">
        <v>581</v>
      </c>
      <c r="C238" s="737"/>
      <c r="D238" s="737"/>
      <c r="E238" s="737"/>
      <c r="F238" s="738"/>
      <c r="G238" s="293"/>
      <c r="H238" s="160"/>
      <c r="I238" s="139"/>
      <c r="J238" s="140"/>
      <c r="K238" s="176"/>
      <c r="N238" s="401"/>
      <c r="R238" s="399"/>
    </row>
    <row r="239" spans="1:18" ht="14.25" customHeight="1" thickBot="1" x14ac:dyDescent="0.3">
      <c r="A239" s="364"/>
      <c r="B239" s="289"/>
      <c r="C239" s="289"/>
      <c r="D239" s="141" t="s">
        <v>35</v>
      </c>
      <c r="E239" s="7"/>
      <c r="F239" s="439"/>
      <c r="G239" s="439"/>
      <c r="H239" s="161"/>
      <c r="I239" s="142"/>
      <c r="J239" s="143"/>
      <c r="K239" s="180"/>
      <c r="N239" s="401"/>
      <c r="R239" s="399"/>
    </row>
    <row r="240" spans="1:18" ht="14.25" customHeight="1" thickBot="1" x14ac:dyDescent="0.3">
      <c r="A240" s="129" t="s">
        <v>2</v>
      </c>
      <c r="B240" s="5" t="s">
        <v>3</v>
      </c>
      <c r="C240" s="5" t="s">
        <v>4</v>
      </c>
      <c r="D240" s="74" t="s">
        <v>5</v>
      </c>
      <c r="E240" s="60" t="s">
        <v>36</v>
      </c>
      <c r="F240" s="117" t="s">
        <v>37</v>
      </c>
      <c r="G240" s="540" t="s">
        <v>6</v>
      </c>
      <c r="H240" s="541"/>
      <c r="I240" s="81" t="s">
        <v>7</v>
      </c>
      <c r="J240" s="4" t="s">
        <v>8</v>
      </c>
      <c r="K240" s="130" t="s">
        <v>19</v>
      </c>
      <c r="N240" s="401"/>
      <c r="R240" s="399"/>
    </row>
    <row r="241" spans="1:19" ht="14.25" customHeight="1" x14ac:dyDescent="0.25">
      <c r="A241" s="129" t="s">
        <v>582</v>
      </c>
      <c r="B241" s="76">
        <f>$G$3</f>
        <v>44681</v>
      </c>
      <c r="C241" s="93" t="s">
        <v>136</v>
      </c>
      <c r="D241" s="80"/>
      <c r="E241" s="70" t="s">
        <v>637</v>
      </c>
      <c r="F241" s="118" t="s">
        <v>635</v>
      </c>
      <c r="G241" s="119"/>
      <c r="H241" s="153"/>
      <c r="I241" s="81"/>
      <c r="J241" s="4"/>
      <c r="K241" s="178" t="str">
        <f>IF(G241&gt;8,E241,IF(H241&gt;8,F241,""))</f>
        <v/>
      </c>
      <c r="N241" s="401"/>
      <c r="Q241" s="399"/>
      <c r="R241" s="399"/>
      <c r="S241" s="399"/>
    </row>
    <row r="242" spans="1:19" ht="14.25" customHeight="1" x14ac:dyDescent="0.25">
      <c r="A242" s="129" t="s">
        <v>583</v>
      </c>
      <c r="B242" s="76">
        <f>$G$3</f>
        <v>44681</v>
      </c>
      <c r="C242" s="93" t="s">
        <v>132</v>
      </c>
      <c r="D242" s="80"/>
      <c r="E242" s="70" t="s">
        <v>639</v>
      </c>
      <c r="F242" s="70" t="s">
        <v>637</v>
      </c>
      <c r="G242" s="119"/>
      <c r="H242" s="153"/>
      <c r="I242" s="81"/>
      <c r="J242" s="4"/>
      <c r="K242" s="178" t="str">
        <f>IF(G242&gt;8,E242,IF(H242&gt;8,F242,""))</f>
        <v/>
      </c>
      <c r="N242" s="401"/>
      <c r="R242" s="399"/>
      <c r="S242" s="399"/>
    </row>
    <row r="243" spans="1:19" ht="14.25" customHeight="1" thickBot="1" x14ac:dyDescent="0.3">
      <c r="A243" s="129" t="s">
        <v>584</v>
      </c>
      <c r="B243" s="76">
        <f>$G$3</f>
        <v>44681</v>
      </c>
      <c r="C243" s="93" t="s">
        <v>133</v>
      </c>
      <c r="D243" s="80"/>
      <c r="E243" s="70" t="s">
        <v>635</v>
      </c>
      <c r="F243" s="70" t="s">
        <v>639</v>
      </c>
      <c r="G243" s="120"/>
      <c r="H243" s="154"/>
      <c r="I243" s="81"/>
      <c r="J243" s="4"/>
      <c r="K243" s="178" t="str">
        <f>IF(G243&gt;8,E243,IF(H243&gt;8,F243,""))</f>
        <v/>
      </c>
      <c r="N243" s="401"/>
      <c r="R243" s="399"/>
      <c r="S243" s="399"/>
    </row>
    <row r="244" spans="1:19" ht="14.25" customHeight="1" x14ac:dyDescent="0.25">
      <c r="A244" s="144" t="s">
        <v>38</v>
      </c>
      <c r="B244" s="143"/>
      <c r="C244" s="7"/>
      <c r="D244" s="168"/>
      <c r="E244" s="439"/>
      <c r="F244" s="439"/>
      <c r="G244" s="439">
        <v>2</v>
      </c>
      <c r="H244" s="550"/>
      <c r="I244" s="550"/>
      <c r="J244" s="550"/>
      <c r="K244" s="301"/>
      <c r="N244" s="401"/>
      <c r="R244" s="399"/>
      <c r="S244" s="399"/>
    </row>
    <row r="245" spans="1:19" ht="14.25" customHeight="1" x14ac:dyDescent="0.25">
      <c r="A245" s="446"/>
      <c r="B245" s="143"/>
      <c r="C245" s="7"/>
      <c r="D245" s="168" t="s">
        <v>265</v>
      </c>
      <c r="E245" s="87"/>
      <c r="F245" s="439"/>
      <c r="G245" s="439">
        <v>3</v>
      </c>
      <c r="H245" s="550"/>
      <c r="I245" s="550"/>
      <c r="J245" s="550"/>
      <c r="K245" s="301"/>
      <c r="N245" s="401"/>
      <c r="R245" s="399"/>
      <c r="S245" s="399"/>
    </row>
    <row r="246" spans="1:19" ht="14.25" customHeight="1" x14ac:dyDescent="0.25">
      <c r="A246" s="364"/>
      <c r="B246" s="8"/>
      <c r="C246" s="289"/>
      <c r="D246" s="289"/>
      <c r="E246" s="439"/>
      <c r="F246" s="439"/>
      <c r="G246" s="439"/>
      <c r="H246" s="152"/>
      <c r="I246" s="7"/>
      <c r="J246" s="7"/>
      <c r="K246" s="177"/>
      <c r="N246" s="401"/>
      <c r="R246" s="399"/>
      <c r="S246" s="399"/>
    </row>
    <row r="247" spans="1:19" ht="14.25" customHeight="1" thickBot="1" x14ac:dyDescent="0.3">
      <c r="A247" s="364"/>
      <c r="B247" s="289"/>
      <c r="C247" s="289"/>
      <c r="D247" s="141" t="s">
        <v>39</v>
      </c>
      <c r="E247" s="7"/>
      <c r="F247" s="439"/>
      <c r="G247" s="439"/>
      <c r="H247" s="161"/>
      <c r="I247" s="142"/>
      <c r="J247" s="143"/>
      <c r="K247" s="180"/>
      <c r="N247" s="401"/>
      <c r="R247" s="399"/>
    </row>
    <row r="248" spans="1:19" ht="14.25" customHeight="1" thickBot="1" x14ac:dyDescent="0.3">
      <c r="A248" s="129" t="s">
        <v>2</v>
      </c>
      <c r="B248" s="5" t="s">
        <v>3</v>
      </c>
      <c r="C248" s="5" t="s">
        <v>4</v>
      </c>
      <c r="D248" s="74" t="s">
        <v>5</v>
      </c>
      <c r="E248" s="60" t="s">
        <v>36</v>
      </c>
      <c r="F248" s="117" t="s">
        <v>37</v>
      </c>
      <c r="G248" s="540" t="s">
        <v>6</v>
      </c>
      <c r="H248" s="541"/>
      <c r="I248" s="81" t="s">
        <v>7</v>
      </c>
      <c r="J248" s="4" t="s">
        <v>8</v>
      </c>
      <c r="K248" s="130" t="s">
        <v>19</v>
      </c>
      <c r="N248" s="401"/>
      <c r="R248" s="399"/>
    </row>
    <row r="249" spans="1:19" ht="14.25" customHeight="1" x14ac:dyDescent="0.25">
      <c r="A249" s="129" t="s">
        <v>585</v>
      </c>
      <c r="B249" s="76">
        <f>$G$3</f>
        <v>44681</v>
      </c>
      <c r="C249" s="93" t="s">
        <v>136</v>
      </c>
      <c r="D249" s="80"/>
      <c r="E249" s="70" t="s">
        <v>640</v>
      </c>
      <c r="F249" s="118" t="s">
        <v>636</v>
      </c>
      <c r="G249" s="119"/>
      <c r="H249" s="153"/>
      <c r="I249" s="81"/>
      <c r="J249" s="4"/>
      <c r="K249" s="178" t="str">
        <f>IF(G249&gt;8,E249,IF(H249&gt;8,F249,""))</f>
        <v/>
      </c>
      <c r="N249" s="401"/>
      <c r="R249" s="399"/>
    </row>
    <row r="250" spans="1:19" ht="14.25" customHeight="1" x14ac:dyDescent="0.25">
      <c r="A250" s="129" t="s">
        <v>586</v>
      </c>
      <c r="B250" s="76">
        <f>$G$3</f>
        <v>44681</v>
      </c>
      <c r="C250" s="93" t="s">
        <v>132</v>
      </c>
      <c r="D250" s="80"/>
      <c r="E250" s="70" t="s">
        <v>638</v>
      </c>
      <c r="F250" s="70" t="s">
        <v>640</v>
      </c>
      <c r="G250" s="119"/>
      <c r="H250" s="153"/>
      <c r="I250" s="81"/>
      <c r="J250" s="82"/>
      <c r="K250" s="178" t="str">
        <f>IF(G250&gt;8,E250,IF(H250&gt;8,F250,""))</f>
        <v/>
      </c>
      <c r="N250" s="401"/>
      <c r="R250" s="399"/>
    </row>
    <row r="251" spans="1:19" ht="14.25" customHeight="1" thickBot="1" x14ac:dyDescent="0.3">
      <c r="A251" s="129" t="s">
        <v>587</v>
      </c>
      <c r="B251" s="76">
        <f>$G$3</f>
        <v>44681</v>
      </c>
      <c r="C251" s="93" t="s">
        <v>133</v>
      </c>
      <c r="D251" s="74"/>
      <c r="E251" s="70" t="s">
        <v>636</v>
      </c>
      <c r="F251" s="118" t="s">
        <v>638</v>
      </c>
      <c r="G251" s="120"/>
      <c r="H251" s="154"/>
      <c r="I251" s="81"/>
      <c r="J251" s="4"/>
      <c r="K251" s="178" t="str">
        <f>IF(G251&gt;8,E251,IF(H251&gt;8,F251,""))</f>
        <v/>
      </c>
      <c r="N251" s="401"/>
      <c r="R251" s="399"/>
    </row>
    <row r="252" spans="1:19" ht="14.25" customHeight="1" x14ac:dyDescent="0.25">
      <c r="A252" s="144" t="s">
        <v>38</v>
      </c>
      <c r="B252" s="143"/>
      <c r="C252" s="300"/>
      <c r="D252" s="300"/>
      <c r="E252" s="300"/>
      <c r="F252" s="300"/>
      <c r="G252" s="300"/>
      <c r="H252" s="438">
        <v>2</v>
      </c>
      <c r="I252" s="403"/>
      <c r="J252" s="403"/>
      <c r="K252" s="303"/>
      <c r="N252" s="401"/>
      <c r="R252" s="399"/>
    </row>
    <row r="253" spans="1:19" ht="14.25" customHeight="1" x14ac:dyDescent="0.25">
      <c r="A253" s="446"/>
      <c r="B253" s="143"/>
      <c r="C253" s="7"/>
      <c r="D253" s="145" t="s">
        <v>265</v>
      </c>
      <c r="E253" s="87"/>
      <c r="F253" s="87"/>
      <c r="G253" s="87"/>
      <c r="H253" s="438">
        <v>3</v>
      </c>
      <c r="I253" s="549"/>
      <c r="J253" s="549"/>
      <c r="K253" s="304"/>
      <c r="N253" s="401"/>
      <c r="R253" s="399"/>
    </row>
    <row r="254" spans="1:19" ht="14.25" customHeight="1" x14ac:dyDescent="0.25">
      <c r="A254" s="446"/>
      <c r="B254" s="143"/>
      <c r="C254" s="7"/>
      <c r="D254" s="145"/>
      <c r="E254" s="86"/>
      <c r="F254" s="87"/>
      <c r="G254" s="87"/>
      <c r="H254" s="438"/>
      <c r="I254" s="289"/>
      <c r="J254" s="7"/>
      <c r="K254" s="177"/>
      <c r="N254" s="401"/>
      <c r="R254" s="399"/>
    </row>
    <row r="255" spans="1:19" ht="14.25" customHeight="1" x14ac:dyDescent="0.25">
      <c r="A255" s="369" t="s">
        <v>126</v>
      </c>
      <c r="B255" s="367"/>
      <c r="C255" s="367"/>
      <c r="D255" s="368"/>
      <c r="E255" s="577"/>
      <c r="F255" s="578"/>
      <c r="G255" s="578"/>
      <c r="H255" s="578"/>
      <c r="I255" s="578"/>
      <c r="J255" s="578"/>
      <c r="K255" s="579"/>
      <c r="N255" s="401"/>
      <c r="R255" s="399"/>
    </row>
    <row r="256" spans="1:19" ht="14.25" customHeight="1" thickBot="1" x14ac:dyDescent="0.3">
      <c r="A256" s="129" t="s">
        <v>2</v>
      </c>
      <c r="B256" s="93" t="s">
        <v>3</v>
      </c>
      <c r="C256" s="93" t="s">
        <v>4</v>
      </c>
      <c r="D256" s="94" t="s">
        <v>5</v>
      </c>
      <c r="E256" s="199" t="s">
        <v>36</v>
      </c>
      <c r="F256" s="200" t="s">
        <v>37</v>
      </c>
      <c r="G256" s="580" t="s">
        <v>6</v>
      </c>
      <c r="H256" s="581"/>
      <c r="I256" s="370" t="s">
        <v>7</v>
      </c>
      <c r="J256" s="371" t="s">
        <v>8</v>
      </c>
      <c r="K256" s="372" t="s">
        <v>19</v>
      </c>
      <c r="N256" s="401"/>
      <c r="Q256" s="399"/>
      <c r="R256" s="399"/>
    </row>
    <row r="257" spans="1:18" ht="14.25" customHeight="1" thickBot="1" x14ac:dyDescent="0.3">
      <c r="A257" s="129" t="s">
        <v>588</v>
      </c>
      <c r="B257" s="422">
        <f>$I$3</f>
        <v>44688</v>
      </c>
      <c r="C257" s="93" t="s">
        <v>536</v>
      </c>
      <c r="D257" s="94"/>
      <c r="E257" s="88" t="s">
        <v>676</v>
      </c>
      <c r="F257" s="133" t="s">
        <v>675</v>
      </c>
      <c r="G257" s="137"/>
      <c r="H257" s="157"/>
      <c r="I257" s="134"/>
      <c r="J257" s="91"/>
      <c r="K257" s="178" t="str">
        <f>IF(G257&gt;8,E257,IF(H257&gt;8,F257,""))</f>
        <v/>
      </c>
      <c r="N257" s="401"/>
      <c r="Q257" s="399"/>
      <c r="R257" s="399"/>
    </row>
    <row r="258" spans="1:18" ht="14.25" customHeight="1" thickBot="1" x14ac:dyDescent="0.3">
      <c r="A258" s="202"/>
      <c r="B258" s="291"/>
      <c r="C258" s="288"/>
      <c r="D258" s="97"/>
      <c r="E258" s="98"/>
      <c r="F258" s="98"/>
      <c r="G258" s="98"/>
      <c r="H258" s="158"/>
      <c r="I258" s="288"/>
      <c r="J258" s="96"/>
      <c r="K258" s="131"/>
      <c r="N258" s="401"/>
      <c r="Q258" s="399"/>
      <c r="R258" s="399"/>
    </row>
    <row r="259" spans="1:18" ht="14.25" customHeight="1" thickBot="1" x14ac:dyDescent="0.3">
      <c r="A259" s="198" t="s">
        <v>125</v>
      </c>
      <c r="B259" s="170"/>
      <c r="C259" s="170"/>
      <c r="D259" s="201"/>
      <c r="E259" s="582"/>
      <c r="F259" s="583"/>
      <c r="G259" s="107"/>
      <c r="H259" s="158"/>
      <c r="I259" s="288"/>
      <c r="J259" s="96"/>
      <c r="K259" s="177"/>
      <c r="N259" s="401"/>
      <c r="R259" s="399"/>
    </row>
    <row r="260" spans="1:18" ht="14.25" customHeight="1" thickBot="1" x14ac:dyDescent="0.3">
      <c r="A260" s="129" t="s">
        <v>2</v>
      </c>
      <c r="B260" s="93" t="s">
        <v>3</v>
      </c>
      <c r="C260" s="93" t="s">
        <v>4</v>
      </c>
      <c r="D260" s="94" t="s">
        <v>5</v>
      </c>
      <c r="E260" s="199" t="s">
        <v>36</v>
      </c>
      <c r="F260" s="200" t="s">
        <v>37</v>
      </c>
      <c r="G260" s="584" t="s">
        <v>6</v>
      </c>
      <c r="H260" s="585"/>
      <c r="I260" s="134" t="s">
        <v>7</v>
      </c>
      <c r="J260" s="91" t="s">
        <v>8</v>
      </c>
      <c r="K260" s="130" t="s">
        <v>19</v>
      </c>
      <c r="N260" s="401"/>
      <c r="R260" s="399"/>
    </row>
    <row r="261" spans="1:18" ht="14.25" customHeight="1" x14ac:dyDescent="0.25">
      <c r="A261" s="129" t="s">
        <v>589</v>
      </c>
      <c r="B261" s="422">
        <f>$I$3</f>
        <v>44688</v>
      </c>
      <c r="C261" s="93" t="s">
        <v>536</v>
      </c>
      <c r="D261" s="94"/>
      <c r="E261" s="396" t="s">
        <v>677</v>
      </c>
      <c r="F261" s="397" t="s">
        <v>579</v>
      </c>
      <c r="G261" s="136"/>
      <c r="H261" s="156"/>
      <c r="I261" s="134"/>
      <c r="J261" s="91"/>
      <c r="K261" s="178" t="str">
        <f>IF(G261&gt;8,E261,IF(H261&gt;8,F261,""))</f>
        <v/>
      </c>
      <c r="N261" s="401"/>
      <c r="Q261" s="399"/>
      <c r="R261" s="399"/>
    </row>
    <row r="262" spans="1:18" ht="14.25" customHeight="1" thickBot="1" x14ac:dyDescent="0.3">
      <c r="A262" s="202"/>
      <c r="B262" s="291"/>
      <c r="C262" s="288"/>
      <c r="D262" s="97"/>
      <c r="E262" s="98"/>
      <c r="F262" s="98"/>
      <c r="G262" s="98"/>
      <c r="H262" s="158"/>
      <c r="I262" s="288"/>
      <c r="J262" s="96"/>
      <c r="K262" s="131"/>
      <c r="N262" s="401"/>
      <c r="Q262" s="399"/>
      <c r="R262" s="399"/>
    </row>
    <row r="263" spans="1:18" ht="14.25" customHeight="1" thickBot="1" x14ac:dyDescent="0.3">
      <c r="A263" s="198" t="s">
        <v>142</v>
      </c>
      <c r="B263" s="170"/>
      <c r="C263" s="170"/>
      <c r="D263" s="169"/>
      <c r="E263" s="565" t="s">
        <v>580</v>
      </c>
      <c r="F263" s="566"/>
      <c r="G263" s="439"/>
      <c r="H263" s="292"/>
      <c r="I263" s="289"/>
      <c r="J263" s="7"/>
      <c r="K263" s="177"/>
      <c r="N263" s="401"/>
      <c r="R263" s="399"/>
    </row>
    <row r="264" spans="1:18" ht="14.25" customHeight="1" thickBot="1" x14ac:dyDescent="0.3">
      <c r="A264" s="129" t="s">
        <v>2</v>
      </c>
      <c r="B264" s="93" t="s">
        <v>3</v>
      </c>
      <c r="C264" s="93" t="s">
        <v>4</v>
      </c>
      <c r="D264" s="74" t="s">
        <v>5</v>
      </c>
      <c r="E264" s="60" t="s">
        <v>36</v>
      </c>
      <c r="F264" s="60" t="s">
        <v>37</v>
      </c>
      <c r="G264" s="540" t="s">
        <v>6</v>
      </c>
      <c r="H264" s="541"/>
      <c r="I264" s="5" t="s">
        <v>7</v>
      </c>
      <c r="J264" s="4" t="s">
        <v>8</v>
      </c>
      <c r="K264" s="130" t="s">
        <v>19</v>
      </c>
      <c r="N264" s="401"/>
      <c r="Q264" s="399"/>
      <c r="R264" s="399"/>
    </row>
    <row r="265" spans="1:18" ht="14.25" customHeight="1" thickBot="1" x14ac:dyDescent="0.3">
      <c r="A265" s="129" t="s">
        <v>590</v>
      </c>
      <c r="B265" s="106">
        <f>$I$3</f>
        <v>44688</v>
      </c>
      <c r="C265" s="203" t="s">
        <v>536</v>
      </c>
      <c r="D265" s="204"/>
      <c r="E265" s="398" t="s">
        <v>654</v>
      </c>
      <c r="F265" s="398" t="s">
        <v>653</v>
      </c>
      <c r="G265" s="416"/>
      <c r="H265" s="226"/>
      <c r="I265" s="227"/>
      <c r="J265" s="207"/>
      <c r="K265" s="208" t="str">
        <f>IF(G265&gt;8,E265,IF(H265&gt;8,F265,""))</f>
        <v/>
      </c>
      <c r="N265" s="401"/>
      <c r="Q265" s="399"/>
      <c r="R265" s="399"/>
    </row>
    <row r="266" spans="1:18" ht="14.25" customHeight="1" x14ac:dyDescent="0.25">
      <c r="A266" s="124" t="s">
        <v>277</v>
      </c>
      <c r="B266" s="125"/>
      <c r="C266" s="586"/>
      <c r="D266" s="587"/>
      <c r="E266" s="587"/>
      <c r="F266" s="587"/>
      <c r="G266" s="587"/>
      <c r="H266" s="587"/>
      <c r="I266" s="587"/>
      <c r="J266" s="587"/>
      <c r="K266" s="588"/>
      <c r="N266" s="401"/>
      <c r="R266" s="399"/>
    </row>
    <row r="267" spans="1:18" ht="14.25" customHeight="1" x14ac:dyDescent="0.25">
      <c r="A267" s="148"/>
      <c r="B267" s="288"/>
      <c r="C267" s="589"/>
      <c r="D267" s="589"/>
      <c r="E267" s="589"/>
      <c r="F267" s="589"/>
      <c r="G267" s="589"/>
      <c r="H267" s="589"/>
      <c r="I267" s="589"/>
      <c r="J267" s="589"/>
      <c r="K267" s="590"/>
      <c r="N267" s="401"/>
      <c r="R267" s="399"/>
    </row>
    <row r="268" spans="1:18" ht="14.25" customHeight="1" x14ac:dyDescent="0.25">
      <c r="A268" s="148"/>
      <c r="B268" s="444"/>
      <c r="C268" s="455"/>
      <c r="D268" s="97" t="s">
        <v>265</v>
      </c>
      <c r="E268" s="465" t="str">
        <f>K257</f>
        <v/>
      </c>
      <c r="F268" s="466"/>
      <c r="G268" s="467" t="s">
        <v>268</v>
      </c>
      <c r="H268" s="553">
        <f>N193</f>
        <v>0</v>
      </c>
      <c r="I268" s="553"/>
      <c r="J268" s="553"/>
      <c r="K268" s="468"/>
      <c r="N268" s="401"/>
      <c r="R268" s="399"/>
    </row>
    <row r="269" spans="1:18" ht="14.25" customHeight="1" x14ac:dyDescent="0.25">
      <c r="A269" s="364"/>
      <c r="B269" s="288"/>
      <c r="C269" s="455"/>
      <c r="D269" s="97" t="s">
        <v>266</v>
      </c>
      <c r="E269" s="464">
        <f>N189</f>
        <v>0</v>
      </c>
      <c r="F269" s="469"/>
      <c r="G269" s="467" t="s">
        <v>280</v>
      </c>
      <c r="H269" s="559" t="str">
        <f>K265</f>
        <v/>
      </c>
      <c r="I269" s="559"/>
      <c r="J269" s="559"/>
      <c r="K269" s="470"/>
      <c r="N269" s="401"/>
      <c r="R269" s="399"/>
    </row>
    <row r="270" spans="1:18" ht="14.25" customHeight="1" thickBot="1" x14ac:dyDescent="0.3">
      <c r="A270" s="414"/>
      <c r="B270" s="460"/>
      <c r="C270" s="471"/>
      <c r="D270" s="461">
        <v>3</v>
      </c>
      <c r="E270" s="472" t="str">
        <f>K261</f>
        <v/>
      </c>
      <c r="F270" s="473"/>
      <c r="G270" s="450">
        <v>6</v>
      </c>
      <c r="H270" s="558">
        <f>N197</f>
        <v>0</v>
      </c>
      <c r="I270" s="558"/>
      <c r="J270" s="558"/>
      <c r="K270" s="474"/>
      <c r="N270" s="401"/>
      <c r="R270" s="399"/>
    </row>
    <row r="271" spans="1:18" ht="14.25" customHeight="1" x14ac:dyDescent="0.25">
      <c r="A271" s="591"/>
      <c r="B271" s="592"/>
      <c r="C271" s="592"/>
      <c r="D271" s="592"/>
      <c r="E271" s="592"/>
      <c r="F271" s="592"/>
      <c r="G271" s="592"/>
      <c r="H271" s="592"/>
      <c r="I271" s="592"/>
      <c r="J271" s="592"/>
      <c r="K271" s="593"/>
      <c r="N271" s="401"/>
      <c r="R271" s="399"/>
    </row>
    <row r="272" spans="1:18" ht="14.25" customHeight="1" thickBot="1" x14ac:dyDescent="0.3">
      <c r="A272" s="594"/>
      <c r="B272" s="595"/>
      <c r="C272" s="595"/>
      <c r="D272" s="595"/>
      <c r="E272" s="595"/>
      <c r="F272" s="595"/>
      <c r="G272" s="595"/>
      <c r="H272" s="595"/>
      <c r="I272" s="595"/>
      <c r="J272" s="595"/>
      <c r="K272" s="596"/>
      <c r="N272" s="401"/>
      <c r="R272" s="399"/>
    </row>
    <row r="273" spans="1:19" ht="14.25" customHeight="1" thickBot="1" x14ac:dyDescent="0.3">
      <c r="A273" s="124"/>
      <c r="B273" s="736" t="s">
        <v>525</v>
      </c>
      <c r="C273" s="737"/>
      <c r="D273" s="737"/>
      <c r="E273" s="737"/>
      <c r="F273" s="738"/>
      <c r="G273" s="293"/>
      <c r="H273" s="160"/>
      <c r="I273" s="139"/>
      <c r="J273" s="140"/>
      <c r="K273" s="176"/>
      <c r="N273" s="401"/>
      <c r="R273" s="399"/>
    </row>
    <row r="274" spans="1:19" ht="14.25" customHeight="1" thickBot="1" x14ac:dyDescent="0.3">
      <c r="A274" s="364"/>
      <c r="B274" s="289"/>
      <c r="C274" s="289"/>
      <c r="D274" s="141" t="s">
        <v>35</v>
      </c>
      <c r="E274" s="7"/>
      <c r="F274" s="439"/>
      <c r="G274" s="439"/>
      <c r="H274" s="161"/>
      <c r="I274" s="142"/>
      <c r="J274" s="143"/>
      <c r="K274" s="180"/>
      <c r="N274" s="401"/>
      <c r="R274" s="399"/>
    </row>
    <row r="275" spans="1:19" ht="14.25" customHeight="1" thickBot="1" x14ac:dyDescent="0.3">
      <c r="A275" s="129" t="s">
        <v>2</v>
      </c>
      <c r="B275" s="5" t="s">
        <v>3</v>
      </c>
      <c r="C275" s="5" t="s">
        <v>4</v>
      </c>
      <c r="D275" s="74" t="s">
        <v>5</v>
      </c>
      <c r="E275" s="60" t="s">
        <v>36</v>
      </c>
      <c r="F275" s="117" t="s">
        <v>37</v>
      </c>
      <c r="G275" s="540" t="s">
        <v>6</v>
      </c>
      <c r="H275" s="541"/>
      <c r="I275" s="81" t="s">
        <v>7</v>
      </c>
      <c r="J275" s="4" t="s">
        <v>8</v>
      </c>
      <c r="K275" s="130" t="s">
        <v>19</v>
      </c>
      <c r="N275" s="401"/>
      <c r="R275" s="399"/>
    </row>
    <row r="276" spans="1:19" ht="14.25" customHeight="1" x14ac:dyDescent="0.25">
      <c r="A276" s="129" t="s">
        <v>526</v>
      </c>
      <c r="B276" s="76">
        <f>$G$3</f>
        <v>44681</v>
      </c>
      <c r="C276" s="93" t="s">
        <v>136</v>
      </c>
      <c r="D276" s="80"/>
      <c r="E276" s="70" t="s">
        <v>636</v>
      </c>
      <c r="F276" s="118" t="s">
        <v>640</v>
      </c>
      <c r="G276" s="119"/>
      <c r="H276" s="153"/>
      <c r="I276" s="81"/>
      <c r="J276" s="4"/>
      <c r="K276" s="178" t="str">
        <f>IF(G276&gt;8,E276,IF(H276&gt;8,F276,""))</f>
        <v/>
      </c>
      <c r="N276" s="401"/>
      <c r="R276" s="399"/>
    </row>
    <row r="277" spans="1:19" ht="14.25" customHeight="1" x14ac:dyDescent="0.25">
      <c r="A277" s="129" t="s">
        <v>527</v>
      </c>
      <c r="B277" s="76">
        <f>$G$3</f>
        <v>44681</v>
      </c>
      <c r="C277" s="93" t="s">
        <v>132</v>
      </c>
      <c r="D277" s="80"/>
      <c r="E277" s="70" t="s">
        <v>638</v>
      </c>
      <c r="F277" s="70" t="s">
        <v>636</v>
      </c>
      <c r="G277" s="119"/>
      <c r="H277" s="153"/>
      <c r="I277" s="81"/>
      <c r="J277" s="4"/>
      <c r="K277" s="178" t="str">
        <f>IF(G277&gt;8,E277,IF(H277&gt;8,F277,""))</f>
        <v/>
      </c>
      <c r="N277" s="401"/>
      <c r="Q277" s="399"/>
      <c r="R277" s="399"/>
      <c r="S277" s="399"/>
    </row>
    <row r="278" spans="1:19" ht="14.25" customHeight="1" thickBot="1" x14ac:dyDescent="0.3">
      <c r="A278" s="129" t="s">
        <v>528</v>
      </c>
      <c r="B278" s="76">
        <f>$G$3</f>
        <v>44681</v>
      </c>
      <c r="C278" s="93" t="s">
        <v>133</v>
      </c>
      <c r="D278" s="80"/>
      <c r="E278" s="70" t="s">
        <v>640</v>
      </c>
      <c r="F278" s="70" t="s">
        <v>638</v>
      </c>
      <c r="G278" s="120"/>
      <c r="H278" s="154"/>
      <c r="I278" s="81"/>
      <c r="J278" s="4"/>
      <c r="K278" s="178" t="str">
        <f>IF(G278&gt;8,E278,IF(H278&gt;8,F278,""))</f>
        <v/>
      </c>
      <c r="N278" s="401"/>
      <c r="R278" s="399"/>
      <c r="S278" s="399"/>
    </row>
    <row r="279" spans="1:19" ht="14.25" customHeight="1" x14ac:dyDescent="0.25">
      <c r="A279" s="144" t="s">
        <v>38</v>
      </c>
      <c r="B279" s="143"/>
      <c r="C279" s="7"/>
      <c r="D279" s="168"/>
      <c r="E279" s="439"/>
      <c r="F279" s="439"/>
      <c r="G279" s="439">
        <v>2</v>
      </c>
      <c r="H279" s="550"/>
      <c r="I279" s="550"/>
      <c r="J279" s="550"/>
      <c r="K279" s="301"/>
      <c r="N279" s="401"/>
      <c r="R279" s="399"/>
      <c r="S279" s="399"/>
    </row>
    <row r="280" spans="1:19" ht="14.25" customHeight="1" x14ac:dyDescent="0.25">
      <c r="A280" s="446"/>
      <c r="B280" s="143"/>
      <c r="C280" s="7"/>
      <c r="D280" s="168" t="s">
        <v>265</v>
      </c>
      <c r="E280" s="87"/>
      <c r="F280" s="439"/>
      <c r="G280" s="439">
        <v>3</v>
      </c>
      <c r="H280" s="550"/>
      <c r="I280" s="550"/>
      <c r="J280" s="550"/>
      <c r="K280" s="301"/>
      <c r="N280" s="401"/>
      <c r="R280" s="399"/>
      <c r="S280" s="399"/>
    </row>
    <row r="281" spans="1:19" ht="14.25" customHeight="1" x14ac:dyDescent="0.25">
      <c r="A281" s="364"/>
      <c r="B281" s="8"/>
      <c r="C281" s="289"/>
      <c r="D281" s="289"/>
      <c r="E281" s="439"/>
      <c r="F281" s="439"/>
      <c r="G281" s="439"/>
      <c r="H281" s="152"/>
      <c r="I281" s="7"/>
      <c r="J281" s="7"/>
      <c r="K281" s="177"/>
      <c r="N281" s="401"/>
      <c r="R281" s="399"/>
      <c r="S281" s="399"/>
    </row>
    <row r="282" spans="1:19" ht="14.25" customHeight="1" thickBot="1" x14ac:dyDescent="0.3">
      <c r="A282" s="364"/>
      <c r="B282" s="289"/>
      <c r="C282" s="289"/>
      <c r="D282" s="141" t="s">
        <v>39</v>
      </c>
      <c r="E282" s="7"/>
      <c r="F282" s="439"/>
      <c r="G282" s="439"/>
      <c r="H282" s="161"/>
      <c r="I282" s="142"/>
      <c r="J282" s="143"/>
      <c r="K282" s="180"/>
      <c r="N282" s="401"/>
      <c r="R282" s="399"/>
      <c r="S282" s="399"/>
    </row>
    <row r="283" spans="1:19" ht="14.25" customHeight="1" thickBot="1" x14ac:dyDescent="0.3">
      <c r="A283" s="129" t="s">
        <v>2</v>
      </c>
      <c r="B283" s="5" t="s">
        <v>3</v>
      </c>
      <c r="C283" s="5" t="s">
        <v>4</v>
      </c>
      <c r="D283" s="74" t="s">
        <v>5</v>
      </c>
      <c r="E283" s="60" t="s">
        <v>36</v>
      </c>
      <c r="F283" s="117" t="s">
        <v>37</v>
      </c>
      <c r="G283" s="540" t="s">
        <v>6</v>
      </c>
      <c r="H283" s="541"/>
      <c r="I283" s="81" t="s">
        <v>7</v>
      </c>
      <c r="J283" s="4" t="s">
        <v>8</v>
      </c>
      <c r="K283" s="130" t="s">
        <v>19</v>
      </c>
      <c r="N283" s="401"/>
      <c r="R283" s="399"/>
    </row>
    <row r="284" spans="1:19" ht="14.25" customHeight="1" x14ac:dyDescent="0.25">
      <c r="A284" s="129" t="s">
        <v>529</v>
      </c>
      <c r="B284" s="76">
        <f>$G$3</f>
        <v>44681</v>
      </c>
      <c r="C284" s="93" t="s">
        <v>136</v>
      </c>
      <c r="D284" s="80"/>
      <c r="E284" s="70" t="s">
        <v>635</v>
      </c>
      <c r="F284" s="118" t="s">
        <v>639</v>
      </c>
      <c r="G284" s="119"/>
      <c r="H284" s="153"/>
      <c r="I284" s="81"/>
      <c r="J284" s="4"/>
      <c r="K284" s="178" t="str">
        <f>IF(G284&gt;8,E284,IF(H284&gt;8,F284,""))</f>
        <v/>
      </c>
      <c r="N284" s="401"/>
      <c r="R284" s="399"/>
    </row>
    <row r="285" spans="1:19" ht="14.25" customHeight="1" x14ac:dyDescent="0.25">
      <c r="A285" s="129" t="s">
        <v>530</v>
      </c>
      <c r="B285" s="76">
        <f>$G$3</f>
        <v>44681</v>
      </c>
      <c r="C285" s="93" t="s">
        <v>132</v>
      </c>
      <c r="D285" s="80"/>
      <c r="E285" s="70" t="s">
        <v>637</v>
      </c>
      <c r="F285" s="70" t="s">
        <v>635</v>
      </c>
      <c r="G285" s="119"/>
      <c r="H285" s="153"/>
      <c r="I285" s="81"/>
      <c r="J285" s="82"/>
      <c r="K285" s="178" t="str">
        <f>IF(G285&gt;8,E285,IF(H285&gt;8,F285,""))</f>
        <v/>
      </c>
      <c r="N285" s="401"/>
      <c r="R285" s="399"/>
    </row>
    <row r="286" spans="1:19" ht="14.25" customHeight="1" thickBot="1" x14ac:dyDescent="0.3">
      <c r="A286" s="129" t="s">
        <v>531</v>
      </c>
      <c r="B286" s="76">
        <f>$G$3</f>
        <v>44681</v>
      </c>
      <c r="C286" s="93" t="s">
        <v>133</v>
      </c>
      <c r="D286" s="74"/>
      <c r="E286" s="70" t="s">
        <v>639</v>
      </c>
      <c r="F286" s="118" t="s">
        <v>637</v>
      </c>
      <c r="G286" s="120"/>
      <c r="H286" s="154"/>
      <c r="I286" s="81"/>
      <c r="J286" s="4"/>
      <c r="K286" s="178" t="str">
        <f>IF(G286&gt;8,E286,IF(H286&gt;8,F286,""))</f>
        <v/>
      </c>
      <c r="N286" s="401"/>
      <c r="R286" s="399"/>
    </row>
    <row r="287" spans="1:19" ht="14.25" customHeight="1" x14ac:dyDescent="0.25">
      <c r="A287" s="144" t="s">
        <v>38</v>
      </c>
      <c r="B287" s="143"/>
      <c r="C287" s="300"/>
      <c r="D287" s="300"/>
      <c r="E287" s="300"/>
      <c r="F287" s="300"/>
      <c r="G287" s="300"/>
      <c r="H287" s="438">
        <v>2</v>
      </c>
      <c r="I287" s="403"/>
      <c r="J287" s="403"/>
      <c r="K287" s="303"/>
      <c r="N287" s="401"/>
      <c r="R287" s="399"/>
    </row>
    <row r="288" spans="1:19" ht="20.25" customHeight="1" x14ac:dyDescent="0.25">
      <c r="A288" s="446"/>
      <c r="B288" s="143"/>
      <c r="C288" s="7"/>
      <c r="D288" s="145" t="s">
        <v>265</v>
      </c>
      <c r="E288" s="87"/>
      <c r="F288" s="87"/>
      <c r="G288" s="87"/>
      <c r="H288" s="438">
        <v>3</v>
      </c>
      <c r="I288" s="549"/>
      <c r="J288" s="549"/>
      <c r="K288" s="304"/>
      <c r="N288" s="401"/>
    </row>
    <row r="289" spans="1:17" ht="14.25" customHeight="1" x14ac:dyDescent="0.25">
      <c r="A289" s="446"/>
      <c r="B289" s="143"/>
      <c r="C289" s="7"/>
      <c r="D289" s="145"/>
      <c r="E289" s="86"/>
      <c r="F289" s="87"/>
      <c r="G289" s="87"/>
      <c r="H289" s="438"/>
      <c r="I289" s="289"/>
      <c r="J289" s="7"/>
      <c r="K289" s="177"/>
      <c r="N289" s="401"/>
    </row>
    <row r="290" spans="1:17" ht="14.25" customHeight="1" x14ac:dyDescent="0.25">
      <c r="A290" s="490" t="s">
        <v>126</v>
      </c>
      <c r="B290" s="491"/>
      <c r="C290" s="491"/>
      <c r="D290" s="492"/>
      <c r="E290" s="560" t="s">
        <v>683</v>
      </c>
      <c r="F290" s="561"/>
      <c r="G290" s="561"/>
      <c r="H290" s="561"/>
      <c r="I290" s="561"/>
      <c r="J290" s="561"/>
      <c r="K290" s="562"/>
      <c r="N290" s="401"/>
    </row>
    <row r="291" spans="1:17" ht="14.25" customHeight="1" thickBot="1" x14ac:dyDescent="0.3">
      <c r="A291" s="427" t="s">
        <v>2</v>
      </c>
      <c r="B291" s="493" t="s">
        <v>3</v>
      </c>
      <c r="C291" s="493" t="s">
        <v>4</v>
      </c>
      <c r="D291" s="428" t="s">
        <v>5</v>
      </c>
      <c r="E291" s="494" t="s">
        <v>36</v>
      </c>
      <c r="F291" s="495" t="s">
        <v>37</v>
      </c>
      <c r="G291" s="597" t="s">
        <v>6</v>
      </c>
      <c r="H291" s="598"/>
      <c r="I291" s="496" t="s">
        <v>7</v>
      </c>
      <c r="J291" s="497" t="s">
        <v>8</v>
      </c>
      <c r="K291" s="498" t="s">
        <v>19</v>
      </c>
      <c r="N291" s="401"/>
      <c r="Q291" s="399"/>
    </row>
    <row r="292" spans="1:17" ht="14.25" customHeight="1" thickBot="1" x14ac:dyDescent="0.3">
      <c r="A292" s="427" t="s">
        <v>532</v>
      </c>
      <c r="B292" s="500">
        <f>$I$3</f>
        <v>44688</v>
      </c>
      <c r="C292" s="493" t="s">
        <v>536</v>
      </c>
      <c r="D292" s="428"/>
      <c r="E292" s="426" t="s">
        <v>675</v>
      </c>
      <c r="F292" s="501" t="s">
        <v>678</v>
      </c>
      <c r="G292" s="502"/>
      <c r="H292" s="503"/>
      <c r="I292" s="423"/>
      <c r="J292" s="424"/>
      <c r="K292" s="425" t="str">
        <f>IF(G292&gt;8,E292,IF(H292&gt;8,F292,""))</f>
        <v/>
      </c>
      <c r="N292" s="401"/>
      <c r="Q292" s="399"/>
    </row>
    <row r="293" spans="1:17" ht="14.25" customHeight="1" thickBot="1" x14ac:dyDescent="0.3">
      <c r="A293" s="202"/>
      <c r="B293" s="291"/>
      <c r="C293" s="288"/>
      <c r="D293" s="97"/>
      <c r="E293" s="98"/>
      <c r="F293" s="98"/>
      <c r="G293" s="98"/>
      <c r="H293" s="158"/>
      <c r="I293" s="288"/>
      <c r="J293" s="96"/>
      <c r="K293" s="131"/>
      <c r="N293" s="401"/>
      <c r="Q293" s="399"/>
    </row>
    <row r="294" spans="1:17" ht="14.25" customHeight="1" thickBot="1" x14ac:dyDescent="0.3">
      <c r="A294" s="198" t="s">
        <v>125</v>
      </c>
      <c r="B294" s="170"/>
      <c r="C294" s="170"/>
      <c r="D294" s="201"/>
      <c r="E294" s="582"/>
      <c r="F294" s="583"/>
      <c r="G294" s="107"/>
      <c r="H294" s="158"/>
      <c r="I294" s="288"/>
      <c r="J294" s="96"/>
      <c r="K294" s="177"/>
      <c r="N294" s="401"/>
    </row>
    <row r="295" spans="1:17" ht="14.25" customHeight="1" thickBot="1" x14ac:dyDescent="0.3">
      <c r="A295" s="129" t="s">
        <v>2</v>
      </c>
      <c r="B295" s="93" t="s">
        <v>3</v>
      </c>
      <c r="C295" s="93" t="s">
        <v>4</v>
      </c>
      <c r="D295" s="94" t="s">
        <v>5</v>
      </c>
      <c r="E295" s="199" t="s">
        <v>36</v>
      </c>
      <c r="F295" s="200" t="s">
        <v>37</v>
      </c>
      <c r="G295" s="584" t="s">
        <v>6</v>
      </c>
      <c r="H295" s="585"/>
      <c r="I295" s="134" t="s">
        <v>7</v>
      </c>
      <c r="J295" s="91" t="s">
        <v>8</v>
      </c>
      <c r="K295" s="130" t="s">
        <v>19</v>
      </c>
      <c r="N295" s="401"/>
    </row>
    <row r="296" spans="1:17" ht="14.25" customHeight="1" x14ac:dyDescent="0.25">
      <c r="A296" s="129" t="s">
        <v>533</v>
      </c>
      <c r="B296" s="422">
        <f>$I$3</f>
        <v>44688</v>
      </c>
      <c r="C296" s="93" t="s">
        <v>536</v>
      </c>
      <c r="D296" s="94"/>
      <c r="E296" s="396" t="s">
        <v>680</v>
      </c>
      <c r="F296" s="397" t="s">
        <v>677</v>
      </c>
      <c r="G296" s="136"/>
      <c r="H296" s="156"/>
      <c r="I296" s="134"/>
      <c r="J296" s="91"/>
      <c r="K296" s="178" t="str">
        <f>IF(G296&gt;8,E296,IF(H296&gt;8,F296,""))</f>
        <v/>
      </c>
      <c r="N296" s="401"/>
      <c r="Q296" s="399"/>
    </row>
    <row r="297" spans="1:17" ht="14.25" customHeight="1" thickBot="1" x14ac:dyDescent="0.3">
      <c r="A297" s="202"/>
      <c r="B297" s="291"/>
      <c r="C297" s="288"/>
      <c r="D297" s="97"/>
      <c r="E297" s="98"/>
      <c r="F297" s="98"/>
      <c r="G297" s="98"/>
      <c r="H297" s="158"/>
      <c r="I297" s="288"/>
      <c r="J297" s="96"/>
      <c r="K297" s="131"/>
      <c r="N297" s="401"/>
      <c r="Q297" s="399"/>
    </row>
    <row r="298" spans="1:17" ht="14.25" customHeight="1" thickBot="1" x14ac:dyDescent="0.3">
      <c r="A298" s="198" t="s">
        <v>142</v>
      </c>
      <c r="B298" s="170"/>
      <c r="C298" s="170"/>
      <c r="D298" s="169"/>
      <c r="E298" s="565" t="s">
        <v>580</v>
      </c>
      <c r="F298" s="566"/>
      <c r="G298" s="439"/>
      <c r="H298" s="292"/>
      <c r="I298" s="289"/>
      <c r="J298" s="7"/>
      <c r="K298" s="177"/>
      <c r="N298" s="401"/>
    </row>
    <row r="299" spans="1:17" ht="14.25" customHeight="1" thickBot="1" x14ac:dyDescent="0.3">
      <c r="A299" s="129" t="s">
        <v>2</v>
      </c>
      <c r="B299" s="93" t="s">
        <v>3</v>
      </c>
      <c r="C299" s="93" t="s">
        <v>4</v>
      </c>
      <c r="D299" s="74" t="s">
        <v>5</v>
      </c>
      <c r="E299" s="60" t="s">
        <v>36</v>
      </c>
      <c r="F299" s="60" t="s">
        <v>37</v>
      </c>
      <c r="G299" s="540" t="s">
        <v>6</v>
      </c>
      <c r="H299" s="541"/>
      <c r="I299" s="5" t="s">
        <v>7</v>
      </c>
      <c r="J299" s="4" t="s">
        <v>8</v>
      </c>
      <c r="K299" s="130" t="s">
        <v>19</v>
      </c>
      <c r="N299" s="401"/>
      <c r="Q299" s="399"/>
    </row>
    <row r="300" spans="1:17" ht="14.25" customHeight="1" thickBot="1" x14ac:dyDescent="0.3">
      <c r="A300" s="129" t="s">
        <v>534</v>
      </c>
      <c r="B300" s="106">
        <f>$I$3</f>
        <v>44688</v>
      </c>
      <c r="C300" s="203" t="s">
        <v>536</v>
      </c>
      <c r="D300" s="204"/>
      <c r="E300" s="398" t="s">
        <v>653</v>
      </c>
      <c r="F300" s="398" t="s">
        <v>679</v>
      </c>
      <c r="G300" s="416"/>
      <c r="H300" s="226"/>
      <c r="I300" s="227"/>
      <c r="J300" s="207"/>
      <c r="K300" s="208" t="str">
        <f>IF(G300&gt;8,E300,IF(H300&gt;8,F300,""))</f>
        <v/>
      </c>
      <c r="N300" s="401"/>
      <c r="Q300" s="399"/>
    </row>
    <row r="301" spans="1:17" ht="14.25" customHeight="1" x14ac:dyDescent="0.25">
      <c r="A301" s="124" t="s">
        <v>277</v>
      </c>
      <c r="B301" s="125"/>
      <c r="C301" s="586"/>
      <c r="D301" s="587"/>
      <c r="E301" s="587"/>
      <c r="F301" s="587"/>
      <c r="G301" s="587"/>
      <c r="H301" s="587"/>
      <c r="I301" s="587"/>
      <c r="J301" s="587"/>
      <c r="K301" s="588"/>
      <c r="N301" s="401"/>
    </row>
    <row r="302" spans="1:17" ht="14.25" customHeight="1" x14ac:dyDescent="0.25">
      <c r="A302" s="148"/>
      <c r="B302" s="288"/>
      <c r="C302" s="589"/>
      <c r="D302" s="589"/>
      <c r="E302" s="589"/>
      <c r="F302" s="589"/>
      <c r="G302" s="589"/>
      <c r="H302" s="589"/>
      <c r="I302" s="589"/>
      <c r="J302" s="589"/>
      <c r="K302" s="590"/>
      <c r="N302" s="401"/>
    </row>
    <row r="303" spans="1:17" ht="14.25" customHeight="1" x14ac:dyDescent="0.25">
      <c r="A303" s="148"/>
      <c r="B303" s="444"/>
      <c r="C303" s="455"/>
      <c r="D303" s="97" t="s">
        <v>265</v>
      </c>
      <c r="E303" s="465" t="str">
        <f>K292</f>
        <v/>
      </c>
      <c r="F303" s="466"/>
      <c r="G303" s="467" t="s">
        <v>268</v>
      </c>
      <c r="H303" s="553">
        <f>N228</f>
        <v>0</v>
      </c>
      <c r="I303" s="553"/>
      <c r="J303" s="553"/>
      <c r="K303" s="468"/>
      <c r="N303" s="401"/>
    </row>
    <row r="304" spans="1:17" ht="14.25" customHeight="1" x14ac:dyDescent="0.25">
      <c r="A304" s="364"/>
      <c r="B304" s="288"/>
      <c r="C304" s="455"/>
      <c r="D304" s="97" t="s">
        <v>266</v>
      </c>
      <c r="E304" s="464">
        <f>N224</f>
        <v>0</v>
      </c>
      <c r="F304" s="469"/>
      <c r="G304" s="467" t="s">
        <v>280</v>
      </c>
      <c r="H304" s="559" t="str">
        <f>K300</f>
        <v/>
      </c>
      <c r="I304" s="559"/>
      <c r="J304" s="559"/>
      <c r="K304" s="470"/>
      <c r="N304" s="401"/>
    </row>
    <row r="305" spans="1:19" ht="14.25" customHeight="1" thickBot="1" x14ac:dyDescent="0.3">
      <c r="A305" s="414"/>
      <c r="B305" s="460"/>
      <c r="C305" s="471"/>
      <c r="D305" s="461">
        <v>3</v>
      </c>
      <c r="E305" s="472" t="str">
        <f>K296</f>
        <v/>
      </c>
      <c r="F305" s="473"/>
      <c r="G305" s="450">
        <v>6</v>
      </c>
      <c r="H305" s="558">
        <f>N232</f>
        <v>0</v>
      </c>
      <c r="I305" s="558"/>
      <c r="J305" s="558"/>
      <c r="K305" s="474"/>
      <c r="N305" s="401"/>
    </row>
    <row r="306" spans="1:19" ht="14.25" customHeight="1" x14ac:dyDescent="0.25">
      <c r="A306" s="96"/>
      <c r="B306" s="112"/>
      <c r="C306" s="288"/>
      <c r="D306" s="288"/>
      <c r="E306" s="107"/>
      <c r="F306" s="107"/>
      <c r="G306" s="107"/>
      <c r="H306" s="404"/>
      <c r="I306" s="96"/>
      <c r="J306" s="96"/>
      <c r="K306" s="96"/>
      <c r="N306" s="401"/>
    </row>
    <row r="307" spans="1:19" ht="14.25" customHeight="1" thickBot="1" x14ac:dyDescent="0.3">
      <c r="B307" s="13"/>
      <c r="E307" s="61"/>
      <c r="F307" s="61"/>
      <c r="G307" s="61"/>
      <c r="H307" s="151"/>
      <c r="I307" s="1"/>
      <c r="J307" s="1"/>
      <c r="N307" s="401"/>
    </row>
    <row r="308" spans="1:19" ht="14.25" customHeight="1" thickBot="1" x14ac:dyDescent="0.3">
      <c r="A308" s="124"/>
      <c r="B308" s="736" t="s">
        <v>130</v>
      </c>
      <c r="C308" s="737"/>
      <c r="D308" s="737"/>
      <c r="E308" s="737"/>
      <c r="F308" s="738"/>
      <c r="G308" s="293"/>
      <c r="H308" s="160"/>
      <c r="I308" s="139"/>
      <c r="J308" s="140"/>
      <c r="K308" s="176"/>
      <c r="N308" s="401"/>
    </row>
    <row r="309" spans="1:19" ht="14.25" customHeight="1" thickBot="1" x14ac:dyDescent="0.3">
      <c r="A309" s="364"/>
      <c r="B309" s="289"/>
      <c r="C309" s="289"/>
      <c r="D309" s="141" t="s">
        <v>35</v>
      </c>
      <c r="E309" s="7"/>
      <c r="F309" s="290"/>
      <c r="G309" s="290"/>
      <c r="H309" s="161"/>
      <c r="I309" s="142"/>
      <c r="J309" s="143"/>
      <c r="K309" s="180"/>
      <c r="N309" s="401"/>
    </row>
    <row r="310" spans="1:19" ht="14.25" customHeight="1" thickBot="1" x14ac:dyDescent="0.3">
      <c r="A310" s="129" t="s">
        <v>2</v>
      </c>
      <c r="B310" s="5" t="s">
        <v>3</v>
      </c>
      <c r="C310" s="5" t="s">
        <v>4</v>
      </c>
      <c r="D310" s="74" t="s">
        <v>5</v>
      </c>
      <c r="E310" s="60" t="s">
        <v>36</v>
      </c>
      <c r="F310" s="60" t="s">
        <v>37</v>
      </c>
      <c r="G310" s="742" t="s">
        <v>6</v>
      </c>
      <c r="H310" s="541"/>
      <c r="I310" s="81" t="s">
        <v>7</v>
      </c>
      <c r="J310" s="4" t="s">
        <v>8</v>
      </c>
      <c r="K310" s="130" t="s">
        <v>19</v>
      </c>
      <c r="N310" s="401"/>
    </row>
    <row r="311" spans="1:19" ht="14.25" customHeight="1" x14ac:dyDescent="0.25">
      <c r="A311" s="129" t="s">
        <v>119</v>
      </c>
      <c r="B311" s="76">
        <f>$G$3</f>
        <v>44681</v>
      </c>
      <c r="C311" s="93" t="s">
        <v>136</v>
      </c>
      <c r="D311" s="80"/>
      <c r="E311" s="70" t="s">
        <v>630</v>
      </c>
      <c r="F311" s="70" t="s">
        <v>634</v>
      </c>
      <c r="G311" s="741"/>
      <c r="H311" s="153"/>
      <c r="I311" s="81"/>
      <c r="J311" s="4"/>
      <c r="K311" s="178" t="str">
        <f>IF(G311&gt;8,E311,IF(H311&gt;8,F311,""))</f>
        <v/>
      </c>
      <c r="N311" s="401"/>
      <c r="R311" s="399"/>
      <c r="S311" s="399"/>
    </row>
    <row r="312" spans="1:19" ht="14.25" customHeight="1" x14ac:dyDescent="0.25">
      <c r="A312" s="129" t="s">
        <v>121</v>
      </c>
      <c r="B312" s="76">
        <f>$G$3</f>
        <v>44681</v>
      </c>
      <c r="C312" s="93" t="s">
        <v>132</v>
      </c>
      <c r="D312" s="80"/>
      <c r="E312" s="70" t="s">
        <v>632</v>
      </c>
      <c r="F312" s="70" t="s">
        <v>630</v>
      </c>
      <c r="G312" s="119"/>
      <c r="H312" s="153"/>
      <c r="I312" s="81"/>
      <c r="J312" s="4"/>
      <c r="K312" s="178" t="str">
        <f>IF(G312&gt;8,E312,IF(H312&gt;8,F312,""))</f>
        <v/>
      </c>
      <c r="N312" s="401"/>
      <c r="Q312" s="399"/>
      <c r="R312" s="399"/>
      <c r="S312" s="399"/>
    </row>
    <row r="313" spans="1:19" ht="14.25" customHeight="1" thickBot="1" x14ac:dyDescent="0.3">
      <c r="A313" s="129" t="s">
        <v>120</v>
      </c>
      <c r="B313" s="76">
        <f>$G$3</f>
        <v>44681</v>
      </c>
      <c r="C313" s="93" t="s">
        <v>133</v>
      </c>
      <c r="D313" s="80"/>
      <c r="E313" s="70" t="s">
        <v>634</v>
      </c>
      <c r="F313" s="70" t="s">
        <v>632</v>
      </c>
      <c r="G313" s="120"/>
      <c r="H313" s="154"/>
      <c r="I313" s="81"/>
      <c r="J313" s="4"/>
      <c r="K313" s="178" t="str">
        <f>IF(G313&gt;8,E313,IF(H313&gt;8,F313,""))</f>
        <v/>
      </c>
    </row>
    <row r="314" spans="1:19" ht="14.25" customHeight="1" x14ac:dyDescent="0.25">
      <c r="A314" s="144" t="s">
        <v>38</v>
      </c>
      <c r="B314" s="143"/>
      <c r="C314" s="7"/>
      <c r="D314" s="168"/>
      <c r="E314" s="290"/>
      <c r="F314" s="290"/>
      <c r="G314" s="290">
        <v>2</v>
      </c>
      <c r="H314" s="550"/>
      <c r="I314" s="550"/>
      <c r="J314" s="550"/>
      <c r="K314" s="301"/>
    </row>
    <row r="315" spans="1:19" ht="14.25" customHeight="1" x14ac:dyDescent="0.25">
      <c r="A315" s="446"/>
      <c r="B315" s="143"/>
      <c r="C315" s="7"/>
      <c r="D315" s="168" t="s">
        <v>265</v>
      </c>
      <c r="E315" s="87"/>
      <c r="F315" s="290"/>
      <c r="G315" s="290">
        <v>3</v>
      </c>
      <c r="H315" s="550"/>
      <c r="I315" s="550"/>
      <c r="J315" s="550"/>
      <c r="K315" s="301"/>
    </row>
    <row r="316" spans="1:19" ht="14.25" customHeight="1" x14ac:dyDescent="0.25">
      <c r="A316" s="364"/>
      <c r="B316" s="8"/>
      <c r="C316" s="289"/>
      <c r="D316" s="289"/>
      <c r="E316" s="290"/>
      <c r="F316" s="290"/>
      <c r="G316" s="290"/>
      <c r="H316" s="152"/>
      <c r="I316" s="7"/>
      <c r="J316" s="7"/>
      <c r="K316" s="177"/>
    </row>
    <row r="317" spans="1:19" ht="14.25" customHeight="1" thickBot="1" x14ac:dyDescent="0.3">
      <c r="A317" s="364"/>
      <c r="B317" s="289"/>
      <c r="C317" s="289"/>
      <c r="D317" s="141" t="s">
        <v>39</v>
      </c>
      <c r="E317" s="7"/>
      <c r="F317" s="290"/>
      <c r="G317" s="290"/>
      <c r="H317" s="161"/>
      <c r="I317" s="142"/>
      <c r="J317" s="143"/>
      <c r="K317" s="180"/>
      <c r="N317" s="401"/>
    </row>
    <row r="318" spans="1:19" ht="14.25" customHeight="1" thickBot="1" x14ac:dyDescent="0.3">
      <c r="A318" s="129" t="s">
        <v>2</v>
      </c>
      <c r="B318" s="5" t="s">
        <v>3</v>
      </c>
      <c r="C318" s="5" t="s">
        <v>4</v>
      </c>
      <c r="D318" s="74" t="s">
        <v>5</v>
      </c>
      <c r="E318" s="60" t="s">
        <v>36</v>
      </c>
      <c r="F318" s="117" t="s">
        <v>37</v>
      </c>
      <c r="G318" s="540" t="s">
        <v>6</v>
      </c>
      <c r="H318" s="541"/>
      <c r="I318" s="81" t="s">
        <v>7</v>
      </c>
      <c r="J318" s="4" t="s">
        <v>8</v>
      </c>
      <c r="K318" s="130" t="s">
        <v>19</v>
      </c>
      <c r="N318" s="401"/>
      <c r="R318" s="399"/>
      <c r="S318" s="399"/>
    </row>
    <row r="319" spans="1:19" ht="14.25" customHeight="1" x14ac:dyDescent="0.25">
      <c r="A319" s="129" t="s">
        <v>256</v>
      </c>
      <c r="B319" s="76">
        <f>$G$3</f>
        <v>44681</v>
      </c>
      <c r="C319" s="93" t="s">
        <v>136</v>
      </c>
      <c r="D319" s="80"/>
      <c r="E319" s="70" t="s">
        <v>641</v>
      </c>
      <c r="F319" s="118" t="s">
        <v>631</v>
      </c>
      <c r="G319" s="119"/>
      <c r="H319" s="153"/>
      <c r="I319" s="81"/>
      <c r="J319" s="4"/>
      <c r="K319" s="178" t="str">
        <f>IF(G319&gt;8,E319,IF(H319&gt;8,F319,""))</f>
        <v/>
      </c>
      <c r="N319" s="401"/>
      <c r="R319" s="399"/>
      <c r="S319" s="399"/>
    </row>
    <row r="320" spans="1:19" ht="14.25" customHeight="1" x14ac:dyDescent="0.25">
      <c r="A320" s="129" t="s">
        <v>257</v>
      </c>
      <c r="B320" s="76">
        <f>$G$3</f>
        <v>44681</v>
      </c>
      <c r="C320" s="93" t="s">
        <v>132</v>
      </c>
      <c r="D320" s="80"/>
      <c r="E320" s="70" t="s">
        <v>633</v>
      </c>
      <c r="F320" s="70" t="s">
        <v>641</v>
      </c>
      <c r="G320" s="119"/>
      <c r="H320" s="153"/>
      <c r="I320" s="81"/>
      <c r="J320" s="82"/>
      <c r="K320" s="178" t="str">
        <f>IF(G320&gt;8,E320,IF(H320&gt;8,F320,""))</f>
        <v/>
      </c>
      <c r="N320" s="401"/>
      <c r="R320" s="399"/>
      <c r="S320" s="399"/>
    </row>
    <row r="321" spans="1:19" ht="14.25" customHeight="1" thickBot="1" x14ac:dyDescent="0.3">
      <c r="A321" s="129" t="s">
        <v>258</v>
      </c>
      <c r="B321" s="76">
        <f>$G$3</f>
        <v>44681</v>
      </c>
      <c r="C321" s="93" t="s">
        <v>133</v>
      </c>
      <c r="D321" s="74"/>
      <c r="E321" s="70" t="s">
        <v>631</v>
      </c>
      <c r="F321" s="118" t="s">
        <v>633</v>
      </c>
      <c r="G321" s="120"/>
      <c r="H321" s="154"/>
      <c r="I321" s="81"/>
      <c r="J321" s="4"/>
      <c r="K321" s="178" t="str">
        <f>IF(G321&gt;8,E321,IF(H321&gt;8,F321,""))</f>
        <v/>
      </c>
      <c r="N321" s="401"/>
      <c r="R321" s="399"/>
      <c r="S321" s="399"/>
    </row>
    <row r="322" spans="1:19" ht="14.25" customHeight="1" x14ac:dyDescent="0.25">
      <c r="A322" s="144" t="s">
        <v>38</v>
      </c>
      <c r="B322" s="143"/>
      <c r="C322" s="300"/>
      <c r="D322" s="300"/>
      <c r="E322" s="300"/>
      <c r="F322" s="300"/>
      <c r="G322" s="300"/>
      <c r="H322" s="162">
        <v>2</v>
      </c>
      <c r="I322" s="403"/>
      <c r="J322" s="403"/>
      <c r="K322" s="303"/>
      <c r="N322" s="401"/>
    </row>
    <row r="323" spans="1:19" ht="14.25" customHeight="1" x14ac:dyDescent="0.25">
      <c r="A323" s="446"/>
      <c r="B323" s="143"/>
      <c r="C323" s="7"/>
      <c r="D323" s="145" t="s">
        <v>265</v>
      </c>
      <c r="E323" s="87"/>
      <c r="F323" s="87"/>
      <c r="G323" s="87"/>
      <c r="H323" s="162">
        <v>3</v>
      </c>
      <c r="I323" s="549"/>
      <c r="J323" s="549"/>
      <c r="K323" s="304"/>
      <c r="N323" s="401"/>
    </row>
    <row r="324" spans="1:19" ht="14.25" customHeight="1" x14ac:dyDescent="0.25">
      <c r="A324" s="446"/>
      <c r="B324" s="143"/>
      <c r="C324" s="7"/>
      <c r="D324" s="145"/>
      <c r="E324" s="86"/>
      <c r="F324" s="87"/>
      <c r="G324" s="87"/>
      <c r="H324" s="162"/>
      <c r="I324" s="289"/>
      <c r="J324" s="7"/>
      <c r="K324" s="177"/>
      <c r="N324" s="401"/>
    </row>
    <row r="325" spans="1:19" ht="14.25" customHeight="1" x14ac:dyDescent="0.25">
      <c r="A325" s="490" t="s">
        <v>126</v>
      </c>
      <c r="B325" s="491"/>
      <c r="C325" s="491"/>
      <c r="D325" s="492"/>
      <c r="E325" s="560" t="s">
        <v>576</v>
      </c>
      <c r="F325" s="561"/>
      <c r="G325" s="561"/>
      <c r="H325" s="561"/>
      <c r="I325" s="561"/>
      <c r="J325" s="561"/>
      <c r="K325" s="562"/>
      <c r="N325" s="401"/>
    </row>
    <row r="326" spans="1:19" ht="14.25" customHeight="1" thickBot="1" x14ac:dyDescent="0.3">
      <c r="A326" s="427" t="s">
        <v>2</v>
      </c>
      <c r="B326" s="493" t="s">
        <v>3</v>
      </c>
      <c r="C326" s="493" t="s">
        <v>4</v>
      </c>
      <c r="D326" s="428" t="s">
        <v>5</v>
      </c>
      <c r="E326" s="494" t="s">
        <v>36</v>
      </c>
      <c r="F326" s="495" t="s">
        <v>37</v>
      </c>
      <c r="G326" s="597" t="s">
        <v>6</v>
      </c>
      <c r="H326" s="598"/>
      <c r="I326" s="496" t="s">
        <v>7</v>
      </c>
      <c r="J326" s="497" t="s">
        <v>8</v>
      </c>
      <c r="K326" s="498" t="s">
        <v>19</v>
      </c>
      <c r="N326" s="401"/>
    </row>
    <row r="327" spans="1:19" ht="14.25" customHeight="1" thickBot="1" x14ac:dyDescent="0.3">
      <c r="A327" s="499" t="s">
        <v>122</v>
      </c>
      <c r="B327" s="500"/>
      <c r="C327" s="493"/>
      <c r="D327" s="428"/>
      <c r="E327" s="426" t="s">
        <v>578</v>
      </c>
      <c r="F327" s="501" t="s">
        <v>577</v>
      </c>
      <c r="G327" s="502"/>
      <c r="H327" s="503"/>
      <c r="I327" s="423"/>
      <c r="J327" s="424"/>
      <c r="K327" s="425" t="str">
        <f>IF(G327&gt;8,E327,IF(H327&gt;8,F327,""))</f>
        <v/>
      </c>
      <c r="N327" s="401"/>
    </row>
    <row r="328" spans="1:19" ht="14.25" customHeight="1" thickBot="1" x14ac:dyDescent="0.3">
      <c r="A328" s="202"/>
      <c r="B328" s="291"/>
      <c r="C328" s="288"/>
      <c r="D328" s="97"/>
      <c r="E328" s="98"/>
      <c r="F328" s="98"/>
      <c r="G328" s="98"/>
      <c r="H328" s="158"/>
      <c r="I328" s="288"/>
      <c r="J328" s="96"/>
      <c r="K328" s="131"/>
      <c r="N328" s="401"/>
    </row>
    <row r="329" spans="1:19" ht="14.25" customHeight="1" thickBot="1" x14ac:dyDescent="0.3">
      <c r="A329" s="504" t="s">
        <v>125</v>
      </c>
      <c r="B329" s="505"/>
      <c r="C329" s="505"/>
      <c r="D329" s="506"/>
      <c r="E329" s="563" t="s">
        <v>575</v>
      </c>
      <c r="F329" s="564"/>
      <c r="G329" s="507"/>
      <c r="H329" s="508"/>
      <c r="I329" s="509"/>
      <c r="J329" s="510"/>
      <c r="K329" s="511"/>
      <c r="N329" s="401"/>
    </row>
    <row r="330" spans="1:19" ht="14.25" customHeight="1" thickBot="1" x14ac:dyDescent="0.3">
      <c r="A330" s="427" t="s">
        <v>2</v>
      </c>
      <c r="B330" s="493" t="s">
        <v>3</v>
      </c>
      <c r="C330" s="493" t="s">
        <v>4</v>
      </c>
      <c r="D330" s="428" t="s">
        <v>5</v>
      </c>
      <c r="E330" s="494" t="s">
        <v>36</v>
      </c>
      <c r="F330" s="495" t="s">
        <v>37</v>
      </c>
      <c r="G330" s="601" t="s">
        <v>6</v>
      </c>
      <c r="H330" s="602"/>
      <c r="I330" s="423" t="s">
        <v>7</v>
      </c>
      <c r="J330" s="424" t="s">
        <v>8</v>
      </c>
      <c r="K330" s="512" t="s">
        <v>19</v>
      </c>
      <c r="N330" s="401"/>
    </row>
    <row r="331" spans="1:19" ht="14.25" customHeight="1" x14ac:dyDescent="0.25">
      <c r="A331" s="499" t="s">
        <v>123</v>
      </c>
      <c r="B331" s="500"/>
      <c r="C331" s="493"/>
      <c r="D331" s="428"/>
      <c r="E331" s="513" t="s">
        <v>488</v>
      </c>
      <c r="F331" s="514" t="s">
        <v>579</v>
      </c>
      <c r="G331" s="515"/>
      <c r="H331" s="429"/>
      <c r="I331" s="423"/>
      <c r="J331" s="424"/>
      <c r="K331" s="425" t="str">
        <f>IF(G331&gt;8,E331,IF(H331&gt;8,F331,""))</f>
        <v/>
      </c>
    </row>
    <row r="332" spans="1:19" ht="14.25" customHeight="1" thickBot="1" x14ac:dyDescent="0.3">
      <c r="A332" s="202"/>
      <c r="B332" s="291"/>
      <c r="C332" s="288"/>
      <c r="D332" s="75"/>
      <c r="E332" s="98"/>
      <c r="F332" s="98"/>
      <c r="G332" s="98"/>
      <c r="H332" s="292"/>
      <c r="I332" s="289"/>
      <c r="J332" s="7"/>
      <c r="K332" s="131"/>
    </row>
    <row r="333" spans="1:19" ht="14.25" customHeight="1" thickBot="1" x14ac:dyDescent="0.3">
      <c r="A333" s="198" t="s">
        <v>142</v>
      </c>
      <c r="B333" s="170"/>
      <c r="C333" s="170"/>
      <c r="D333" s="169"/>
      <c r="E333" s="743" t="s">
        <v>682</v>
      </c>
      <c r="F333" s="744"/>
      <c r="G333" s="290"/>
      <c r="H333" s="292"/>
      <c r="I333" s="289"/>
      <c r="J333" s="7"/>
      <c r="K333" s="177"/>
    </row>
    <row r="334" spans="1:19" ht="14.25" customHeight="1" thickBot="1" x14ac:dyDescent="0.3">
      <c r="A334" s="129" t="s">
        <v>2</v>
      </c>
      <c r="B334" s="93" t="s">
        <v>3</v>
      </c>
      <c r="C334" s="93" t="s">
        <v>4</v>
      </c>
      <c r="D334" s="74" t="s">
        <v>5</v>
      </c>
      <c r="E334" s="60" t="s">
        <v>36</v>
      </c>
      <c r="F334" s="60" t="s">
        <v>37</v>
      </c>
      <c r="G334" s="540" t="s">
        <v>6</v>
      </c>
      <c r="H334" s="541"/>
      <c r="I334" s="5" t="s">
        <v>7</v>
      </c>
      <c r="J334" s="4" t="s">
        <v>8</v>
      </c>
      <c r="K334" s="130" t="s">
        <v>19</v>
      </c>
      <c r="Q334" s="399"/>
    </row>
    <row r="335" spans="1:19" ht="14.25" customHeight="1" thickBot="1" x14ac:dyDescent="0.3">
      <c r="A335" s="447" t="s">
        <v>124</v>
      </c>
      <c r="B335" s="106">
        <f>$I$3</f>
        <v>44688</v>
      </c>
      <c r="C335" s="203" t="s">
        <v>536</v>
      </c>
      <c r="D335" s="204"/>
      <c r="E335" s="398" t="s">
        <v>654</v>
      </c>
      <c r="F335" s="398" t="s">
        <v>653</v>
      </c>
      <c r="G335" s="416"/>
      <c r="H335" s="226"/>
      <c r="I335" s="227"/>
      <c r="J335" s="207"/>
      <c r="K335" s="208" t="str">
        <f>IF(G335&gt;8,E335,IF(H335&gt;8,F335,""))</f>
        <v/>
      </c>
      <c r="Q335" s="399"/>
    </row>
    <row r="336" spans="1:19" ht="14.25" customHeight="1" x14ac:dyDescent="0.25">
      <c r="A336" s="124" t="s">
        <v>277</v>
      </c>
      <c r="B336" s="125"/>
      <c r="C336" s="586"/>
      <c r="D336" s="587"/>
      <c r="E336" s="587"/>
      <c r="F336" s="587"/>
      <c r="G336" s="587"/>
      <c r="H336" s="587"/>
      <c r="I336" s="587"/>
      <c r="J336" s="587"/>
      <c r="K336" s="588"/>
    </row>
    <row r="337" spans="1:19" ht="14.25" customHeight="1" x14ac:dyDescent="0.25">
      <c r="A337" s="148"/>
      <c r="B337" s="288"/>
      <c r="C337" s="589"/>
      <c r="D337" s="589"/>
      <c r="E337" s="589"/>
      <c r="F337" s="589"/>
      <c r="G337" s="589"/>
      <c r="H337" s="589"/>
      <c r="I337" s="589"/>
      <c r="J337" s="589"/>
      <c r="K337" s="590"/>
    </row>
    <row r="338" spans="1:19" ht="14.25" customHeight="1" x14ac:dyDescent="0.25">
      <c r="A338" s="148"/>
      <c r="B338" s="444"/>
      <c r="C338" s="455"/>
      <c r="D338" s="97" t="s">
        <v>265</v>
      </c>
      <c r="E338" s="465" t="str">
        <f>K327</f>
        <v/>
      </c>
      <c r="F338" s="466"/>
      <c r="G338" s="467" t="s">
        <v>268</v>
      </c>
      <c r="H338" s="553">
        <f>N263</f>
        <v>0</v>
      </c>
      <c r="I338" s="553"/>
      <c r="J338" s="553"/>
      <c r="K338" s="468"/>
    </row>
    <row r="339" spans="1:19" ht="14.25" customHeight="1" x14ac:dyDescent="0.25">
      <c r="A339" s="364"/>
      <c r="B339" s="288"/>
      <c r="C339" s="455"/>
      <c r="D339" s="97" t="s">
        <v>266</v>
      </c>
      <c r="E339" s="464">
        <f>N259</f>
        <v>0</v>
      </c>
      <c r="F339" s="469"/>
      <c r="G339" s="467" t="s">
        <v>280</v>
      </c>
      <c r="H339" s="559" t="str">
        <f>K335</f>
        <v/>
      </c>
      <c r="I339" s="559"/>
      <c r="J339" s="559"/>
      <c r="K339" s="470"/>
    </row>
    <row r="340" spans="1:19" ht="14.25" customHeight="1" thickBot="1" x14ac:dyDescent="0.3">
      <c r="A340" s="414"/>
      <c r="B340" s="460"/>
      <c r="C340" s="471"/>
      <c r="D340" s="461">
        <v>3</v>
      </c>
      <c r="E340" s="472" t="str">
        <f>K331</f>
        <v/>
      </c>
      <c r="F340" s="473"/>
      <c r="G340" s="450">
        <v>6</v>
      </c>
      <c r="H340" s="558">
        <f>N267</f>
        <v>0</v>
      </c>
      <c r="I340" s="558"/>
      <c r="J340" s="558"/>
      <c r="K340" s="474"/>
    </row>
    <row r="341" spans="1:19" ht="14.25" customHeight="1" x14ac:dyDescent="0.25">
      <c r="A341" s="124"/>
      <c r="B341" s="125"/>
      <c r="C341" s="126"/>
      <c r="D341" s="126"/>
      <c r="E341" s="599"/>
      <c r="F341" s="599"/>
      <c r="G341" s="599"/>
      <c r="H341" s="363"/>
      <c r="I341" s="127"/>
      <c r="J341" s="127"/>
      <c r="K341" s="128"/>
    </row>
    <row r="342" spans="1:19" ht="14.25" customHeight="1" thickBot="1" x14ac:dyDescent="0.3">
      <c r="A342" s="364"/>
      <c r="B342" s="291"/>
      <c r="C342" s="288"/>
      <c r="D342" s="97"/>
      <c r="E342" s="600"/>
      <c r="F342" s="600"/>
      <c r="G342" s="600"/>
      <c r="H342" s="158"/>
      <c r="I342" s="288"/>
      <c r="J342" s="96"/>
      <c r="K342" s="131"/>
    </row>
    <row r="343" spans="1:19" ht="14.25" customHeight="1" thickBot="1" x14ac:dyDescent="0.3">
      <c r="B343" s="13"/>
      <c r="E343" s="61"/>
      <c r="F343" s="61"/>
      <c r="G343" s="61"/>
      <c r="H343" s="151"/>
      <c r="I343" s="1"/>
      <c r="J343" s="1"/>
    </row>
    <row r="344" spans="1:19" ht="14.25" customHeight="1" thickBot="1" x14ac:dyDescent="0.3">
      <c r="A344" s="124"/>
      <c r="B344" s="736" t="s">
        <v>127</v>
      </c>
      <c r="C344" s="737"/>
      <c r="D344" s="737"/>
      <c r="E344" s="737"/>
      <c r="F344" s="738"/>
      <c r="G344" s="537"/>
      <c r="H344" s="538"/>
      <c r="I344" s="538"/>
      <c r="J344" s="538"/>
      <c r="K344" s="539"/>
    </row>
    <row r="345" spans="1:19" ht="14.25" customHeight="1" thickBot="1" x14ac:dyDescent="0.3">
      <c r="A345" s="364"/>
      <c r="B345" s="8"/>
      <c r="C345" s="289"/>
      <c r="D345" s="289"/>
      <c r="E345" s="290"/>
      <c r="F345" s="290"/>
      <c r="G345" s="290"/>
      <c r="H345" s="152"/>
      <c r="I345" s="7"/>
      <c r="J345" s="7"/>
      <c r="K345" s="177"/>
    </row>
    <row r="346" spans="1:19" ht="14.25" customHeight="1" thickBot="1" x14ac:dyDescent="0.3">
      <c r="A346" s="129" t="s">
        <v>2</v>
      </c>
      <c r="B346" s="93" t="s">
        <v>3</v>
      </c>
      <c r="C346" s="93" t="s">
        <v>4</v>
      </c>
      <c r="D346" s="74" t="s">
        <v>5</v>
      </c>
      <c r="E346" s="60" t="s">
        <v>36</v>
      </c>
      <c r="F346" s="117" t="s">
        <v>37</v>
      </c>
      <c r="G346" s="540" t="s">
        <v>6</v>
      </c>
      <c r="H346" s="541"/>
      <c r="I346" s="81" t="s">
        <v>7</v>
      </c>
      <c r="J346" s="4" t="s">
        <v>8</v>
      </c>
      <c r="K346" s="130" t="s">
        <v>19</v>
      </c>
      <c r="S346" s="399"/>
    </row>
    <row r="347" spans="1:19" ht="14.25" customHeight="1" x14ac:dyDescent="0.25">
      <c r="A347" s="129" t="s">
        <v>564</v>
      </c>
      <c r="B347" s="106">
        <f>$I$3</f>
        <v>44688</v>
      </c>
      <c r="C347" s="93" t="s">
        <v>136</v>
      </c>
      <c r="D347" s="80"/>
      <c r="E347" s="70" t="s">
        <v>642</v>
      </c>
      <c r="F347" s="118" t="s">
        <v>641</v>
      </c>
      <c r="G347" s="119"/>
      <c r="H347" s="153"/>
      <c r="I347" s="81"/>
      <c r="J347" s="4"/>
      <c r="K347" s="178" t="str">
        <f>IF(G347&gt;8,E347,IF(H347&gt;8,F347,""))</f>
        <v/>
      </c>
      <c r="S347" s="399"/>
    </row>
    <row r="348" spans="1:19" ht="14.25" customHeight="1" x14ac:dyDescent="0.25">
      <c r="A348" s="129" t="s">
        <v>565</v>
      </c>
      <c r="B348" s="106">
        <f>$I$3</f>
        <v>44688</v>
      </c>
      <c r="C348" s="93" t="s">
        <v>132</v>
      </c>
      <c r="D348" s="80"/>
      <c r="E348" s="70" t="s">
        <v>630</v>
      </c>
      <c r="F348" s="70" t="s">
        <v>642</v>
      </c>
      <c r="G348" s="119"/>
      <c r="H348" s="153"/>
      <c r="I348" s="81"/>
      <c r="J348" s="4"/>
      <c r="K348" s="178" t="str">
        <f>IF(G348&gt;8,E348,IF(H348&gt;8,F348,""))</f>
        <v/>
      </c>
      <c r="S348" s="399"/>
    </row>
    <row r="349" spans="1:19" ht="14.25" customHeight="1" thickBot="1" x14ac:dyDescent="0.3">
      <c r="A349" s="448" t="s">
        <v>566</v>
      </c>
      <c r="B349" s="106">
        <f>$I$3</f>
        <v>44688</v>
      </c>
      <c r="C349" s="203" t="s">
        <v>133</v>
      </c>
      <c r="D349" s="223"/>
      <c r="E349" s="118" t="s">
        <v>641</v>
      </c>
      <c r="F349" s="224" t="s">
        <v>630</v>
      </c>
      <c r="G349" s="225"/>
      <c r="H349" s="205"/>
      <c r="I349" s="206"/>
      <c r="J349" s="207"/>
      <c r="K349" s="178" t="str">
        <f>IF(G349&gt;8,E349,IF(H349&gt;8,F349,""))</f>
        <v/>
      </c>
    </row>
    <row r="350" spans="1:19" ht="14.25" customHeight="1" x14ac:dyDescent="0.25">
      <c r="A350" s="418" t="s">
        <v>277</v>
      </c>
      <c r="B350" s="126"/>
      <c r="C350" s="554"/>
      <c r="D350" s="554"/>
      <c r="E350" s="554"/>
      <c r="F350" s="554"/>
      <c r="G350" s="554"/>
      <c r="H350" s="554"/>
      <c r="I350" s="554"/>
      <c r="J350" s="554"/>
      <c r="K350" s="555"/>
    </row>
    <row r="351" spans="1:19" ht="14.25" customHeight="1" x14ac:dyDescent="0.25">
      <c r="A351" s="446"/>
      <c r="B351" s="146"/>
      <c r="C351" s="556"/>
      <c r="D351" s="556"/>
      <c r="E351" s="556"/>
      <c r="F351" s="556"/>
      <c r="G351" s="556"/>
      <c r="H351" s="556"/>
      <c r="I351" s="556"/>
      <c r="J351" s="556"/>
      <c r="K351" s="557"/>
    </row>
    <row r="352" spans="1:19" ht="14.25" customHeight="1" x14ac:dyDescent="0.25">
      <c r="A352" s="148"/>
      <c r="B352" s="444" t="s">
        <v>38</v>
      </c>
      <c r="C352" s="444"/>
      <c r="D352" s="97" t="s">
        <v>265</v>
      </c>
      <c r="E352" s="475"/>
      <c r="F352" s="476"/>
      <c r="G352" s="456"/>
      <c r="H352" s="477"/>
      <c r="I352" s="478"/>
      <c r="J352" s="479"/>
      <c r="K352" s="480"/>
    </row>
    <row r="353" spans="1:17" ht="14.25" customHeight="1" x14ac:dyDescent="0.25">
      <c r="A353" s="148"/>
      <c r="B353" s="288"/>
      <c r="C353" s="288"/>
      <c r="D353" s="97" t="s">
        <v>266</v>
      </c>
      <c r="E353" s="475"/>
      <c r="F353" s="476"/>
      <c r="G353" s="456"/>
      <c r="H353" s="477"/>
      <c r="I353" s="478"/>
      <c r="J353" s="479"/>
      <c r="K353" s="480"/>
    </row>
    <row r="354" spans="1:17" ht="14.25" customHeight="1" thickBot="1" x14ac:dyDescent="0.3">
      <c r="A354" s="414"/>
      <c r="B354" s="461"/>
      <c r="C354" s="461"/>
      <c r="D354" s="449" t="s">
        <v>267</v>
      </c>
      <c r="E354" s="481"/>
      <c r="F354" s="482"/>
      <c r="G354" s="483"/>
      <c r="H354" s="472"/>
      <c r="I354" s="484"/>
      <c r="J354" s="485"/>
      <c r="K354" s="486"/>
    </row>
    <row r="355" spans="1:17" ht="14.25" customHeight="1" thickBot="1" x14ac:dyDescent="0.3">
      <c r="A355" s="124"/>
      <c r="B355" s="237"/>
      <c r="C355" s="237"/>
      <c r="D355" s="110"/>
      <c r="E355" s="127"/>
      <c r="F355" s="127"/>
      <c r="G355" s="127"/>
      <c r="H355" s="238"/>
      <c r="I355" s="237"/>
      <c r="J355" s="111"/>
      <c r="K355" s="236"/>
    </row>
    <row r="356" spans="1:17" ht="14.25" customHeight="1" thickBot="1" x14ac:dyDescent="0.3">
      <c r="A356" s="546" t="s">
        <v>569</v>
      </c>
      <c r="B356" s="547"/>
      <c r="C356" s="547"/>
      <c r="D356" s="548"/>
    </row>
    <row r="357" spans="1:17" ht="14.25" customHeight="1" thickBot="1" x14ac:dyDescent="0.3">
      <c r="A357" s="124"/>
      <c r="B357" s="736" t="s">
        <v>568</v>
      </c>
      <c r="C357" s="737"/>
      <c r="D357" s="737"/>
      <c r="E357" s="737"/>
      <c r="F357" s="738"/>
      <c r="G357" s="537"/>
      <c r="H357" s="538"/>
      <c r="I357" s="538"/>
      <c r="J357" s="538"/>
      <c r="K357" s="539"/>
    </row>
    <row r="358" spans="1:17" ht="14.25" customHeight="1" thickBot="1" x14ac:dyDescent="0.3">
      <c r="A358" s="364"/>
      <c r="B358" s="8"/>
      <c r="C358" s="289"/>
      <c r="D358" s="289"/>
      <c r="E358" s="431"/>
      <c r="F358" s="431"/>
      <c r="G358" s="431"/>
      <c r="H358" s="152"/>
      <c r="I358" s="7"/>
      <c r="J358" s="7"/>
      <c r="K358" s="177"/>
      <c r="Q358" s="399"/>
    </row>
    <row r="359" spans="1:17" ht="14.25" customHeight="1" thickBot="1" x14ac:dyDescent="0.3">
      <c r="A359" s="129" t="s">
        <v>2</v>
      </c>
      <c r="B359" s="93" t="s">
        <v>3</v>
      </c>
      <c r="C359" s="93" t="s">
        <v>4</v>
      </c>
      <c r="D359" s="74" t="s">
        <v>5</v>
      </c>
      <c r="E359" s="60" t="s">
        <v>36</v>
      </c>
      <c r="F359" s="117" t="s">
        <v>37</v>
      </c>
      <c r="G359" s="540" t="s">
        <v>6</v>
      </c>
      <c r="H359" s="541"/>
      <c r="I359" s="81" t="s">
        <v>7</v>
      </c>
      <c r="J359" s="4" t="s">
        <v>8</v>
      </c>
      <c r="K359" s="130" t="s">
        <v>19</v>
      </c>
      <c r="Q359" s="399"/>
    </row>
    <row r="360" spans="1:17" ht="14.25" customHeight="1" thickBot="1" x14ac:dyDescent="0.3">
      <c r="A360" s="129" t="s">
        <v>570</v>
      </c>
      <c r="B360" s="106">
        <f>$I$3</f>
        <v>44688</v>
      </c>
      <c r="C360" s="93" t="s">
        <v>137</v>
      </c>
      <c r="D360" s="80"/>
      <c r="E360" s="70" t="s">
        <v>630</v>
      </c>
      <c r="F360" s="118" t="s">
        <v>641</v>
      </c>
      <c r="G360" s="119"/>
      <c r="H360" s="153"/>
      <c r="I360" s="81"/>
      <c r="J360" s="4"/>
      <c r="K360" s="178" t="str">
        <f>IF(G360&gt;8,E360,IF(H360&gt;8,F360,""))</f>
        <v/>
      </c>
    </row>
    <row r="361" spans="1:17" ht="14.25" customHeight="1" x14ac:dyDescent="0.25">
      <c r="A361" s="418"/>
      <c r="B361" s="126"/>
      <c r="C361" s="542" t="s">
        <v>607</v>
      </c>
      <c r="D361" s="542"/>
      <c r="E361" s="542"/>
      <c r="F361" s="542"/>
      <c r="G361" s="542"/>
      <c r="H361" s="542"/>
      <c r="I361" s="542"/>
      <c r="J361" s="542"/>
      <c r="K361" s="543"/>
    </row>
    <row r="362" spans="1:17" ht="14.25" customHeight="1" x14ac:dyDescent="0.25">
      <c r="A362" s="446"/>
      <c r="B362" s="146"/>
      <c r="C362" s="544"/>
      <c r="D362" s="544"/>
      <c r="E362" s="544"/>
      <c r="F362" s="544"/>
      <c r="G362" s="544"/>
      <c r="H362" s="544"/>
      <c r="I362" s="544"/>
      <c r="J362" s="544"/>
      <c r="K362" s="545"/>
    </row>
    <row r="363" spans="1:17" ht="14.25" customHeight="1" x14ac:dyDescent="0.25">
      <c r="A363" s="148"/>
      <c r="B363" s="444" t="s">
        <v>38</v>
      </c>
      <c r="C363" s="444"/>
      <c r="D363" s="97" t="s">
        <v>265</v>
      </c>
      <c r="E363" s="475"/>
      <c r="F363" s="476"/>
      <c r="G363" s="456"/>
      <c r="H363" s="477"/>
      <c r="I363" s="478"/>
      <c r="J363" s="479"/>
      <c r="K363" s="480"/>
    </row>
    <row r="364" spans="1:17" ht="14.25" customHeight="1" x14ac:dyDescent="0.25">
      <c r="A364" s="148"/>
      <c r="B364" s="288"/>
      <c r="C364" s="288"/>
      <c r="D364" s="97" t="s">
        <v>266</v>
      </c>
      <c r="E364" s="475"/>
      <c r="F364" s="476"/>
      <c r="G364" s="456"/>
      <c r="H364" s="477"/>
      <c r="I364" s="478"/>
      <c r="J364" s="479"/>
      <c r="K364" s="480"/>
    </row>
    <row r="365" spans="1:17" ht="14.25" customHeight="1" thickBot="1" x14ac:dyDescent="0.3">
      <c r="A365" s="414"/>
      <c r="B365" s="461"/>
      <c r="C365" s="461"/>
      <c r="D365" s="449"/>
      <c r="E365" s="481"/>
      <c r="F365" s="482"/>
      <c r="G365" s="483"/>
      <c r="H365" s="472"/>
      <c r="I365" s="484"/>
      <c r="J365" s="485"/>
      <c r="K365" s="486"/>
    </row>
  </sheetData>
  <sheetProtection selectLockedCells="1"/>
  <protectedRanges>
    <protectedRange sqref="F116:I117 G118:J158 F159:I160 G1:J115 G161:J65188" name="Plage1"/>
    <protectedRange sqref="D126 D83" name="Plage1_1"/>
  </protectedRanges>
  <sortState ref="P358:Q359">
    <sortCondition ref="Q358:Q359"/>
  </sortState>
  <mergeCells count="151">
    <mergeCell ref="B238:F238"/>
    <mergeCell ref="B273:F273"/>
    <mergeCell ref="B308:F308"/>
    <mergeCell ref="B344:F344"/>
    <mergeCell ref="B357:F357"/>
    <mergeCell ref="H234:J234"/>
    <mergeCell ref="H235:J235"/>
    <mergeCell ref="B83:F83"/>
    <mergeCell ref="G83:K83"/>
    <mergeCell ref="F84:K84"/>
    <mergeCell ref="G85:H85"/>
    <mergeCell ref="G89:I89"/>
    <mergeCell ref="G92:H92"/>
    <mergeCell ref="G96:I96"/>
    <mergeCell ref="G98:H98"/>
    <mergeCell ref="G102:I102"/>
    <mergeCell ref="G104:H104"/>
    <mergeCell ref="G108:I108"/>
    <mergeCell ref="F110:K110"/>
    <mergeCell ref="G111:H111"/>
    <mergeCell ref="H118:J118"/>
    <mergeCell ref="H119:J119"/>
    <mergeCell ref="H120:J120"/>
    <mergeCell ref="H121:J121"/>
    <mergeCell ref="H122:J122"/>
    <mergeCell ref="D116:J117"/>
    <mergeCell ref="D159:J160"/>
    <mergeCell ref="E220:K220"/>
    <mergeCell ref="G221:H221"/>
    <mergeCell ref="G213:H213"/>
    <mergeCell ref="I218:J218"/>
    <mergeCell ref="E224:F224"/>
    <mergeCell ref="G225:H225"/>
    <mergeCell ref="E228:F228"/>
    <mergeCell ref="G229:H229"/>
    <mergeCell ref="C231:K232"/>
    <mergeCell ref="G75:H75"/>
    <mergeCell ref="H233:J233"/>
    <mergeCell ref="H164:J164"/>
    <mergeCell ref="H165:J165"/>
    <mergeCell ref="B126:F126"/>
    <mergeCell ref="G128:H128"/>
    <mergeCell ref="G132:I132"/>
    <mergeCell ref="G135:H135"/>
    <mergeCell ref="G139:I139"/>
    <mergeCell ref="G141:H141"/>
    <mergeCell ref="G170:H170"/>
    <mergeCell ref="G147:H147"/>
    <mergeCell ref="G151:I151"/>
    <mergeCell ref="G145:I145"/>
    <mergeCell ref="B168:F168"/>
    <mergeCell ref="B203:F203"/>
    <mergeCell ref="G194:H194"/>
    <mergeCell ref="C196:K197"/>
    <mergeCell ref="H198:J198"/>
    <mergeCell ref="H199:J199"/>
    <mergeCell ref="H200:J200"/>
    <mergeCell ref="A201:K202"/>
    <mergeCell ref="G205:H205"/>
    <mergeCell ref="H209:J209"/>
    <mergeCell ref="H210:J210"/>
    <mergeCell ref="H174:J174"/>
    <mergeCell ref="H175:J175"/>
    <mergeCell ref="G178:H178"/>
    <mergeCell ref="I183:J183"/>
    <mergeCell ref="E185:K185"/>
    <mergeCell ref="G186:H186"/>
    <mergeCell ref="E189:F189"/>
    <mergeCell ref="G190:H190"/>
    <mergeCell ref="E193:F193"/>
    <mergeCell ref="H269:J269"/>
    <mergeCell ref="H270:J270"/>
    <mergeCell ref="A271:K272"/>
    <mergeCell ref="G291:H291"/>
    <mergeCell ref="E294:F294"/>
    <mergeCell ref="G295:H295"/>
    <mergeCell ref="E298:F298"/>
    <mergeCell ref="G344:K344"/>
    <mergeCell ref="G334:H334"/>
    <mergeCell ref="G326:H326"/>
    <mergeCell ref="E341:G342"/>
    <mergeCell ref="G318:H318"/>
    <mergeCell ref="G330:H330"/>
    <mergeCell ref="H314:J314"/>
    <mergeCell ref="C336:K337"/>
    <mergeCell ref="G299:H299"/>
    <mergeCell ref="C301:K302"/>
    <mergeCell ref="H303:J303"/>
    <mergeCell ref="H304:J304"/>
    <mergeCell ref="H305:J305"/>
    <mergeCell ref="G283:H283"/>
    <mergeCell ref="I288:J288"/>
    <mergeCell ref="H279:J279"/>
    <mergeCell ref="H280:J280"/>
    <mergeCell ref="I253:J253"/>
    <mergeCell ref="E255:K255"/>
    <mergeCell ref="G256:H256"/>
    <mergeCell ref="E259:F259"/>
    <mergeCell ref="G260:H260"/>
    <mergeCell ref="E263:F263"/>
    <mergeCell ref="G264:H264"/>
    <mergeCell ref="C266:K267"/>
    <mergeCell ref="H268:J268"/>
    <mergeCell ref="G33:H33"/>
    <mergeCell ref="G45:H45"/>
    <mergeCell ref="F153:K153"/>
    <mergeCell ref="G154:H154"/>
    <mergeCell ref="A1:K1"/>
    <mergeCell ref="G19:H19"/>
    <mergeCell ref="G9:H9"/>
    <mergeCell ref="G15:H15"/>
    <mergeCell ref="H22:I22"/>
    <mergeCell ref="G126:K126"/>
    <mergeCell ref="G27:H27"/>
    <mergeCell ref="G63:H63"/>
    <mergeCell ref="G51:H51"/>
    <mergeCell ref="G55:H55"/>
    <mergeCell ref="G37:H37"/>
    <mergeCell ref="H39:J39"/>
    <mergeCell ref="H41:J41"/>
    <mergeCell ref="H40:J40"/>
    <mergeCell ref="H57:J57"/>
    <mergeCell ref="H58:J58"/>
    <mergeCell ref="H59:J59"/>
    <mergeCell ref="H60:J60"/>
    <mergeCell ref="G70:H70"/>
    <mergeCell ref="F127:K127"/>
    <mergeCell ref="G357:K357"/>
    <mergeCell ref="G359:H359"/>
    <mergeCell ref="C361:K362"/>
    <mergeCell ref="A356:D356"/>
    <mergeCell ref="I323:J323"/>
    <mergeCell ref="H315:J315"/>
    <mergeCell ref="H161:J161"/>
    <mergeCell ref="H162:J162"/>
    <mergeCell ref="H163:J163"/>
    <mergeCell ref="C350:K351"/>
    <mergeCell ref="H340:J340"/>
    <mergeCell ref="H338:J338"/>
    <mergeCell ref="H339:J339"/>
    <mergeCell ref="E325:K325"/>
    <mergeCell ref="E329:F329"/>
    <mergeCell ref="E333:F333"/>
    <mergeCell ref="G346:H346"/>
    <mergeCell ref="G275:H275"/>
    <mergeCell ref="G310:H310"/>
    <mergeCell ref="E290:K290"/>
    <mergeCell ref="G240:H240"/>
    <mergeCell ref="H244:J244"/>
    <mergeCell ref="H245:J245"/>
    <mergeCell ref="G248:H248"/>
  </mergeCells>
  <printOptions horizontalCentered="1"/>
  <pageMargins left="0" right="0" top="0.31496062992125984" bottom="0.23622047244094491" header="0" footer="0"/>
  <pageSetup paperSize="9" orientation="portrait" r:id="rId1"/>
  <headerFooter alignWithMargins="0"/>
  <rowBreaks count="4" manualBreakCount="4">
    <brk id="42" max="16383" man="1"/>
    <brk id="125" max="16383" man="1"/>
    <brk id="239" max="16383" man="1"/>
    <brk id="28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R90"/>
  <sheetViews>
    <sheetView topLeftCell="A74" workbookViewId="0">
      <selection activeCell="R90" sqref="A61:R90"/>
    </sheetView>
  </sheetViews>
  <sheetFormatPr baseColWidth="10" defaultRowHeight="12.75" x14ac:dyDescent="0.2"/>
  <cols>
    <col min="1" max="1" width="1.7109375" style="21" customWidth="1"/>
    <col min="2" max="2" width="14.7109375" style="21" customWidth="1"/>
    <col min="3" max="3" width="13.7109375" style="21" customWidth="1"/>
    <col min="4" max="6" width="5.7109375" style="21" customWidth="1"/>
    <col min="7" max="7" width="2.140625" style="21" customWidth="1"/>
    <col min="8" max="8" width="4.7109375" style="21" customWidth="1"/>
    <col min="9" max="9" width="5.7109375" style="21" customWidth="1"/>
    <col min="10" max="14" width="10.42578125" style="21" customWidth="1"/>
    <col min="15" max="18" width="5.7109375" style="21" customWidth="1"/>
    <col min="19" max="16384" width="11.42578125" style="21"/>
  </cols>
  <sheetData>
    <row r="1" spans="1:18" x14ac:dyDescent="0.2">
      <c r="A1" s="648" t="s">
        <v>297</v>
      </c>
      <c r="B1" s="649"/>
      <c r="C1" s="649"/>
      <c r="D1" s="650"/>
      <c r="E1" s="16"/>
      <c r="F1" s="20"/>
      <c r="G1" s="20"/>
      <c r="H1" s="20"/>
      <c r="I1" s="20"/>
      <c r="J1" s="20"/>
      <c r="K1" s="20"/>
      <c r="L1" s="658" t="s">
        <v>64</v>
      </c>
      <c r="M1" s="660" t="s">
        <v>3</v>
      </c>
      <c r="N1" s="662" t="s">
        <v>4</v>
      </c>
      <c r="O1" s="660" t="s">
        <v>282</v>
      </c>
      <c r="P1" s="660"/>
      <c r="Q1" s="660" t="s">
        <v>298</v>
      </c>
      <c r="R1" s="664"/>
    </row>
    <row r="2" spans="1:18" x14ac:dyDescent="0.2">
      <c r="A2" s="651"/>
      <c r="B2" s="652"/>
      <c r="C2" s="652"/>
      <c r="D2" s="653"/>
      <c r="E2" s="24"/>
      <c r="F2" s="28"/>
      <c r="G2" s="28"/>
      <c r="H2" s="26"/>
      <c r="I2" s="28" t="s">
        <v>62</v>
      </c>
      <c r="J2" s="28"/>
      <c r="K2" s="28"/>
      <c r="L2" s="659"/>
      <c r="M2" s="661"/>
      <c r="N2" s="663"/>
      <c r="O2" s="661"/>
      <c r="P2" s="661"/>
      <c r="Q2" s="661"/>
      <c r="R2" s="665"/>
    </row>
    <row r="3" spans="1:18" x14ac:dyDescent="0.2">
      <c r="A3" s="651"/>
      <c r="B3" s="652"/>
      <c r="C3" s="652"/>
      <c r="D3" s="653"/>
      <c r="E3" s="24"/>
      <c r="F3" s="28"/>
      <c r="G3" s="28"/>
      <c r="H3" s="32"/>
      <c r="I3" s="28" t="s">
        <v>65</v>
      </c>
      <c r="J3" s="28"/>
      <c r="K3" s="28"/>
      <c r="L3" s="659" t="str">
        <f>Résultats!A64</f>
        <v>T1</v>
      </c>
      <c r="M3" s="668">
        <f>Résultats!B64</f>
        <v>44688</v>
      </c>
      <c r="N3" s="661" t="str">
        <f>Résultats!C64</f>
        <v>13h00</v>
      </c>
      <c r="O3" s="661">
        <f>Résultats!D64</f>
        <v>0</v>
      </c>
      <c r="P3" s="661" t="str">
        <f>Résultats!E64</f>
        <v>III B</v>
      </c>
      <c r="Q3" s="661" t="s">
        <v>301</v>
      </c>
      <c r="R3" s="665"/>
    </row>
    <row r="4" spans="1:18" ht="13.5" thickBot="1" x14ac:dyDescent="0.25">
      <c r="A4" s="651"/>
      <c r="B4" s="652"/>
      <c r="C4" s="652"/>
      <c r="D4" s="653"/>
      <c r="E4" s="24"/>
      <c r="F4" s="28"/>
      <c r="G4" s="28"/>
      <c r="H4" s="28"/>
      <c r="I4" s="28"/>
      <c r="J4" s="28"/>
      <c r="K4" s="28"/>
      <c r="L4" s="672"/>
      <c r="M4" s="669"/>
      <c r="N4" s="670"/>
      <c r="O4" s="670"/>
      <c r="P4" s="670"/>
      <c r="Q4" s="670"/>
      <c r="R4" s="671"/>
    </row>
    <row r="5" spans="1:18" ht="13.5" thickBot="1" x14ac:dyDescent="0.25">
      <c r="A5" s="654"/>
      <c r="B5" s="655"/>
      <c r="C5" s="655"/>
      <c r="D5" s="656"/>
      <c r="E5" s="24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31"/>
    </row>
    <row r="6" spans="1:18" x14ac:dyDescent="0.2">
      <c r="A6" s="24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31"/>
    </row>
    <row r="7" spans="1:18" x14ac:dyDescent="0.2">
      <c r="A7" s="248"/>
      <c r="B7" s="28"/>
      <c r="C7" s="28"/>
      <c r="D7" s="28"/>
      <c r="E7" s="28"/>
      <c r="F7" s="28"/>
      <c r="G7" s="28"/>
      <c r="H7" s="32" t="s">
        <v>68</v>
      </c>
      <c r="I7" s="32" t="s">
        <v>69</v>
      </c>
      <c r="J7" s="32" t="s">
        <v>70</v>
      </c>
      <c r="K7" s="32" t="s">
        <v>71</v>
      </c>
      <c r="L7" s="32" t="s">
        <v>72</v>
      </c>
      <c r="M7" s="32" t="s">
        <v>73</v>
      </c>
      <c r="N7" s="32" t="s">
        <v>74</v>
      </c>
      <c r="O7" s="40" t="s">
        <v>75</v>
      </c>
      <c r="P7" s="40"/>
      <c r="Q7" s="40" t="s">
        <v>76</v>
      </c>
      <c r="R7" s="251"/>
    </row>
    <row r="8" spans="1:18" ht="19.149999999999999" customHeight="1" x14ac:dyDescent="0.2">
      <c r="A8" s="248"/>
      <c r="B8" s="41" t="s">
        <v>77</v>
      </c>
      <c r="C8" s="42" t="str">
        <f>Résultats!E64</f>
        <v>III B</v>
      </c>
      <c r="D8" s="43"/>
      <c r="E8" s="43"/>
      <c r="F8" s="44"/>
      <c r="G8" s="28"/>
      <c r="H8" s="32">
        <v>1</v>
      </c>
      <c r="I8" s="32" t="s">
        <v>78</v>
      </c>
      <c r="J8" s="32"/>
      <c r="K8" s="32"/>
      <c r="L8" s="32"/>
      <c r="M8" s="32"/>
      <c r="N8" s="32"/>
      <c r="O8" s="45"/>
      <c r="P8" s="46"/>
      <c r="Q8" s="45"/>
      <c r="R8" s="252"/>
    </row>
    <row r="9" spans="1:18" ht="19.149999999999999" customHeight="1" x14ac:dyDescent="0.2">
      <c r="A9" s="248"/>
      <c r="B9" s="47" t="s">
        <v>79</v>
      </c>
      <c r="C9" s="48" t="str">
        <f>VLOOKUP(C8,clubs,2,TRUE)</f>
        <v>LX085</v>
      </c>
      <c r="D9" s="657" t="s">
        <v>264</v>
      </c>
      <c r="E9" s="657"/>
      <c r="F9" s="49"/>
      <c r="G9" s="28"/>
      <c r="H9" s="32">
        <v>2</v>
      </c>
      <c r="I9" s="32" t="s">
        <v>80</v>
      </c>
      <c r="J9" s="32"/>
      <c r="K9" s="32"/>
      <c r="L9" s="32"/>
      <c r="M9" s="32"/>
      <c r="N9" s="32"/>
      <c r="O9" s="45"/>
      <c r="P9" s="46"/>
      <c r="Q9" s="45"/>
      <c r="R9" s="252"/>
    </row>
    <row r="10" spans="1:18" ht="19.149999999999999" customHeight="1" x14ac:dyDescent="0.2">
      <c r="A10" s="248"/>
      <c r="B10" s="50" t="s">
        <v>81</v>
      </c>
      <c r="C10" s="51"/>
      <c r="D10" s="52"/>
      <c r="E10" s="52" t="s">
        <v>261</v>
      </c>
      <c r="F10" s="52" t="s">
        <v>82</v>
      </c>
      <c r="G10" s="28"/>
      <c r="H10" s="32">
        <v>3</v>
      </c>
      <c r="I10" s="32" t="s">
        <v>83</v>
      </c>
      <c r="J10" s="32"/>
      <c r="K10" s="32"/>
      <c r="L10" s="32"/>
      <c r="M10" s="32"/>
      <c r="N10" s="32"/>
      <c r="O10" s="45"/>
      <c r="P10" s="53"/>
      <c r="Q10" s="45"/>
      <c r="R10" s="253"/>
    </row>
    <row r="11" spans="1:18" ht="19.149999999999999" customHeight="1" x14ac:dyDescent="0.2">
      <c r="A11" s="248"/>
      <c r="B11" s="54"/>
      <c r="C11" s="55"/>
      <c r="D11" s="52"/>
      <c r="E11" s="181" t="e">
        <f>VLOOKUP(C$8,joueurs3,3,FALSE)</f>
        <v>#N/A</v>
      </c>
      <c r="F11" s="52"/>
      <c r="G11" s="28"/>
      <c r="H11" s="32">
        <v>4</v>
      </c>
      <c r="I11" s="32" t="s">
        <v>84</v>
      </c>
      <c r="J11" s="32"/>
      <c r="K11" s="32"/>
      <c r="L11" s="32"/>
      <c r="M11" s="32"/>
      <c r="N11" s="32"/>
      <c r="O11" s="45"/>
      <c r="P11" s="46"/>
      <c r="Q11" s="45"/>
      <c r="R11" s="252"/>
    </row>
    <row r="12" spans="1:18" ht="19.149999999999999" customHeight="1" x14ac:dyDescent="0.2">
      <c r="A12" s="248"/>
      <c r="B12" s="54"/>
      <c r="C12" s="55"/>
      <c r="D12" s="52"/>
      <c r="E12" s="181" t="e">
        <f>VLOOKUP(C$8,joueurs3,4,FALSE)</f>
        <v>#N/A</v>
      </c>
      <c r="F12" s="52"/>
      <c r="G12" s="28"/>
      <c r="H12" s="32">
        <v>5</v>
      </c>
      <c r="I12" s="32" t="s">
        <v>85</v>
      </c>
      <c r="J12" s="32"/>
      <c r="K12" s="32"/>
      <c r="L12" s="32"/>
      <c r="M12" s="32"/>
      <c r="N12" s="32"/>
      <c r="O12" s="45"/>
      <c r="P12" s="46"/>
      <c r="Q12" s="45"/>
      <c r="R12" s="252"/>
    </row>
    <row r="13" spans="1:18" ht="19.149999999999999" customHeight="1" x14ac:dyDescent="0.2">
      <c r="A13" s="248"/>
      <c r="B13" s="54"/>
      <c r="C13" s="55"/>
      <c r="D13" s="52"/>
      <c r="E13" s="181" t="e">
        <f>VLOOKUP(C$8,joueurs3,5,FALSE)</f>
        <v>#N/A</v>
      </c>
      <c r="F13" s="52"/>
      <c r="G13" s="28"/>
      <c r="H13" s="32">
        <v>6</v>
      </c>
      <c r="I13" s="32" t="s">
        <v>86</v>
      </c>
      <c r="J13" s="32"/>
      <c r="K13" s="32"/>
      <c r="L13" s="32"/>
      <c r="M13" s="32"/>
      <c r="N13" s="32"/>
      <c r="O13" s="45"/>
      <c r="P13" s="46"/>
      <c r="Q13" s="45"/>
      <c r="R13" s="252"/>
    </row>
    <row r="14" spans="1:18" ht="19.149999999999999" customHeight="1" x14ac:dyDescent="0.2">
      <c r="A14" s="248"/>
      <c r="B14" s="54"/>
      <c r="C14" s="55"/>
      <c r="D14" s="52"/>
      <c r="E14" s="181" t="e">
        <f>VLOOKUP(C$8,joueurs3,6,FALSE)</f>
        <v>#N/A</v>
      </c>
      <c r="F14" s="52"/>
      <c r="G14" s="28"/>
      <c r="H14" s="32">
        <v>7</v>
      </c>
      <c r="I14" s="32" t="s">
        <v>87</v>
      </c>
      <c r="J14" s="32"/>
      <c r="K14" s="32"/>
      <c r="L14" s="32"/>
      <c r="M14" s="32"/>
      <c r="N14" s="32"/>
      <c r="O14" s="45"/>
      <c r="P14" s="46"/>
      <c r="Q14" s="45"/>
      <c r="R14" s="252"/>
    </row>
    <row r="15" spans="1:18" ht="19.149999999999999" customHeight="1" x14ac:dyDescent="0.2">
      <c r="A15" s="248"/>
      <c r="B15" s="28"/>
      <c r="C15" s="28"/>
      <c r="D15" s="28"/>
      <c r="E15" s="28"/>
      <c r="F15" s="28"/>
      <c r="G15" s="28"/>
      <c r="H15" s="32">
        <v>8</v>
      </c>
      <c r="I15" s="32" t="s">
        <v>88</v>
      </c>
      <c r="J15" s="32"/>
      <c r="K15" s="32"/>
      <c r="L15" s="32"/>
      <c r="M15" s="32"/>
      <c r="N15" s="32"/>
      <c r="O15" s="45"/>
      <c r="P15" s="46"/>
      <c r="Q15" s="45"/>
      <c r="R15" s="252"/>
    </row>
    <row r="16" spans="1:18" ht="19.149999999999999" customHeight="1" x14ac:dyDescent="0.2">
      <c r="A16" s="248"/>
      <c r="B16" s="41" t="s">
        <v>89</v>
      </c>
      <c r="C16" s="42" t="str">
        <f>Résultats!F64</f>
        <v>III C</v>
      </c>
      <c r="D16" s="43"/>
      <c r="E16" s="43"/>
      <c r="F16" s="44"/>
      <c r="G16" s="28"/>
      <c r="H16" s="32">
        <v>9</v>
      </c>
      <c r="I16" s="32" t="s">
        <v>90</v>
      </c>
      <c r="J16" s="32"/>
      <c r="K16" s="32"/>
      <c r="L16" s="32"/>
      <c r="M16" s="32"/>
      <c r="N16" s="32"/>
      <c r="O16" s="45"/>
      <c r="P16" s="46"/>
      <c r="Q16" s="45"/>
      <c r="R16" s="252"/>
    </row>
    <row r="17" spans="1:18" ht="19.149999999999999" customHeight="1" x14ac:dyDescent="0.2">
      <c r="A17" s="248"/>
      <c r="B17" s="47" t="s">
        <v>79</v>
      </c>
      <c r="C17" s="48" t="str">
        <f>VLOOKUP(C16,clubs,2,TRUE)</f>
        <v>LX085</v>
      </c>
      <c r="D17" s="657" t="s">
        <v>264</v>
      </c>
      <c r="E17" s="657"/>
      <c r="F17" s="49"/>
      <c r="G17" s="28"/>
      <c r="H17" s="32">
        <v>10</v>
      </c>
      <c r="I17" s="32" t="s">
        <v>60</v>
      </c>
      <c r="J17" s="32"/>
      <c r="K17" s="32"/>
      <c r="L17" s="32"/>
      <c r="M17" s="32"/>
      <c r="N17" s="32"/>
      <c r="O17" s="45"/>
      <c r="P17" s="46"/>
      <c r="Q17" s="45"/>
      <c r="R17" s="252"/>
    </row>
    <row r="18" spans="1:18" ht="19.149999999999999" customHeight="1" x14ac:dyDescent="0.2">
      <c r="A18" s="248"/>
      <c r="B18" s="50" t="s">
        <v>81</v>
      </c>
      <c r="C18" s="51"/>
      <c r="D18" s="52"/>
      <c r="E18" s="52" t="s">
        <v>261</v>
      </c>
      <c r="F18" s="52" t="s">
        <v>82</v>
      </c>
      <c r="G18" s="28"/>
      <c r="H18" s="32">
        <v>11</v>
      </c>
      <c r="I18" s="32" t="s">
        <v>91</v>
      </c>
      <c r="J18" s="32"/>
      <c r="K18" s="32"/>
      <c r="L18" s="32"/>
      <c r="M18" s="32"/>
      <c r="N18" s="32"/>
      <c r="O18" s="45"/>
      <c r="P18" s="46"/>
      <c r="Q18" s="45"/>
      <c r="R18" s="252"/>
    </row>
    <row r="19" spans="1:18" ht="19.149999999999999" customHeight="1" x14ac:dyDescent="0.2">
      <c r="A19" s="248"/>
      <c r="B19" s="54"/>
      <c r="C19" s="55"/>
      <c r="D19" s="52"/>
      <c r="E19" s="181" t="e">
        <f>VLOOKUP(C$16,joueurs3,3,FALSE)</f>
        <v>#N/A</v>
      </c>
      <c r="F19" s="52"/>
      <c r="G19" s="28"/>
      <c r="H19" s="32">
        <v>12</v>
      </c>
      <c r="I19" s="32" t="s">
        <v>59</v>
      </c>
      <c r="J19" s="32"/>
      <c r="K19" s="32"/>
      <c r="L19" s="32"/>
      <c r="M19" s="32"/>
      <c r="N19" s="32"/>
      <c r="O19" s="45"/>
      <c r="P19" s="46"/>
      <c r="Q19" s="45"/>
      <c r="R19" s="252"/>
    </row>
    <row r="20" spans="1:18" ht="19.149999999999999" customHeight="1" x14ac:dyDescent="0.2">
      <c r="A20" s="248"/>
      <c r="B20" s="54"/>
      <c r="C20" s="55"/>
      <c r="D20" s="52"/>
      <c r="E20" s="181" t="e">
        <f>VLOOKUP(C$16,joueurs3,4,FALSE)</f>
        <v>#N/A</v>
      </c>
      <c r="F20" s="52"/>
      <c r="G20" s="28"/>
      <c r="H20" s="32">
        <v>13</v>
      </c>
      <c r="I20" s="32" t="s">
        <v>92</v>
      </c>
      <c r="J20" s="32"/>
      <c r="K20" s="32"/>
      <c r="L20" s="32"/>
      <c r="M20" s="32"/>
      <c r="N20" s="32"/>
      <c r="O20" s="45"/>
      <c r="P20" s="46"/>
      <c r="Q20" s="45"/>
      <c r="R20" s="252"/>
    </row>
    <row r="21" spans="1:18" ht="19.149999999999999" customHeight="1" x14ac:dyDescent="0.2">
      <c r="A21" s="248"/>
      <c r="B21" s="54"/>
      <c r="C21" s="55"/>
      <c r="D21" s="52"/>
      <c r="E21" s="181" t="e">
        <f>VLOOKUP(C$16,joueurs3,5,FALSE)</f>
        <v>#N/A</v>
      </c>
      <c r="F21" s="52"/>
      <c r="G21" s="28"/>
      <c r="H21" s="32">
        <v>14</v>
      </c>
      <c r="I21" s="32" t="s">
        <v>93</v>
      </c>
      <c r="J21" s="32"/>
      <c r="K21" s="32"/>
      <c r="L21" s="32"/>
      <c r="M21" s="32"/>
      <c r="N21" s="32"/>
      <c r="O21" s="45"/>
      <c r="P21" s="46"/>
      <c r="Q21" s="45"/>
      <c r="R21" s="252"/>
    </row>
    <row r="22" spans="1:18" ht="19.149999999999999" customHeight="1" x14ac:dyDescent="0.2">
      <c r="A22" s="248"/>
      <c r="B22" s="54"/>
      <c r="C22" s="55"/>
      <c r="D22" s="52"/>
      <c r="E22" s="181" t="e">
        <f>VLOOKUP(C$16,joueurs3,6,FALSE)</f>
        <v>#N/A</v>
      </c>
      <c r="F22" s="52"/>
      <c r="G22" s="28"/>
      <c r="H22" s="32">
        <v>15</v>
      </c>
      <c r="I22" s="32" t="s">
        <v>94</v>
      </c>
      <c r="J22" s="32"/>
      <c r="K22" s="32"/>
      <c r="L22" s="32"/>
      <c r="M22" s="32"/>
      <c r="N22" s="32"/>
      <c r="O22" s="45"/>
      <c r="P22" s="46"/>
      <c r="Q22" s="45"/>
      <c r="R22" s="252"/>
    </row>
    <row r="23" spans="1:18" ht="19.149999999999999" customHeight="1" x14ac:dyDescent="0.2">
      <c r="A23" s="248"/>
      <c r="B23" s="28"/>
      <c r="C23" s="28"/>
      <c r="D23" s="28"/>
      <c r="E23" s="28"/>
      <c r="F23" s="28"/>
      <c r="G23" s="28"/>
      <c r="H23" s="32">
        <v>16</v>
      </c>
      <c r="I23" s="32" t="s">
        <v>95</v>
      </c>
      <c r="J23" s="32"/>
      <c r="K23" s="32"/>
      <c r="L23" s="32"/>
      <c r="M23" s="32"/>
      <c r="N23" s="32"/>
      <c r="O23" s="45"/>
      <c r="P23" s="46"/>
      <c r="Q23" s="45"/>
      <c r="R23" s="252"/>
    </row>
    <row r="24" spans="1:18" ht="19.149999999999999" customHeight="1" thickBot="1" x14ac:dyDescent="0.25">
      <c r="A24" s="24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1"/>
    </row>
    <row r="25" spans="1:18" ht="19.149999999999999" customHeight="1" thickBot="1" x14ac:dyDescent="0.25">
      <c r="A25" s="248"/>
      <c r="B25" s="41" t="s">
        <v>96</v>
      </c>
      <c r="C25" s="43" t="s">
        <v>97</v>
      </c>
      <c r="D25" s="43"/>
      <c r="E25" s="43"/>
      <c r="F25" s="43" t="s">
        <v>98</v>
      </c>
      <c r="G25" s="43"/>
      <c r="H25" s="44"/>
      <c r="I25" s="28"/>
      <c r="J25" s="28"/>
      <c r="K25" s="28"/>
      <c r="L25" s="28"/>
      <c r="M25" s="56" t="s">
        <v>99</v>
      </c>
      <c r="N25" s="57"/>
      <c r="O25" s="56" t="s">
        <v>100</v>
      </c>
      <c r="P25" s="58"/>
      <c r="Q25" s="56"/>
      <c r="R25" s="57"/>
    </row>
    <row r="26" spans="1:18" ht="19.149999999999999" customHeight="1" x14ac:dyDescent="0.2">
      <c r="A26" s="248"/>
      <c r="B26" s="47" t="s">
        <v>101</v>
      </c>
      <c r="C26" s="48" t="s">
        <v>97</v>
      </c>
      <c r="D26" s="48"/>
      <c r="E26" s="48"/>
      <c r="F26" s="48"/>
      <c r="G26" s="48"/>
      <c r="H26" s="49"/>
      <c r="I26" s="28"/>
      <c r="J26" s="28"/>
      <c r="K26" s="28"/>
      <c r="L26" s="28"/>
      <c r="M26" s="28"/>
      <c r="N26" s="28"/>
      <c r="O26" s="28"/>
      <c r="P26" s="28"/>
      <c r="Q26" s="28"/>
      <c r="R26" s="31"/>
    </row>
    <row r="27" spans="1:18" ht="19.149999999999999" customHeight="1" x14ac:dyDescent="0.2">
      <c r="A27" s="248"/>
      <c r="B27" s="41" t="s">
        <v>102</v>
      </c>
      <c r="C27" s="43" t="s">
        <v>97</v>
      </c>
      <c r="D27" s="43"/>
      <c r="E27" s="43"/>
      <c r="F27" s="43" t="s">
        <v>98</v>
      </c>
      <c r="G27" s="43"/>
      <c r="H27" s="44"/>
      <c r="I27" s="28"/>
      <c r="J27" s="28"/>
      <c r="K27" s="28"/>
      <c r="L27" s="28"/>
      <c r="M27" s="28" t="s">
        <v>103</v>
      </c>
      <c r="N27" s="28"/>
      <c r="O27" s="28"/>
      <c r="P27" s="28"/>
      <c r="Q27" s="28"/>
      <c r="R27" s="31"/>
    </row>
    <row r="28" spans="1:18" ht="19.149999999999999" customHeight="1" x14ac:dyDescent="0.2">
      <c r="A28" s="248"/>
      <c r="B28" s="47" t="s">
        <v>101</v>
      </c>
      <c r="C28" s="48" t="s">
        <v>97</v>
      </c>
      <c r="D28" s="48"/>
      <c r="E28" s="48"/>
      <c r="F28" s="48"/>
      <c r="G28" s="48"/>
      <c r="H28" s="49"/>
      <c r="I28" s="28"/>
      <c r="J28" s="28"/>
      <c r="K28" s="28"/>
      <c r="L28" s="28"/>
      <c r="M28" s="28"/>
      <c r="N28" s="28"/>
      <c r="O28" s="28"/>
      <c r="P28" s="28"/>
      <c r="Q28" s="28"/>
      <c r="R28" s="31"/>
    </row>
    <row r="29" spans="1:18" x14ac:dyDescent="0.2">
      <c r="A29" s="24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1"/>
    </row>
    <row r="30" spans="1:18" ht="13.5" thickBot="1" x14ac:dyDescent="0.25">
      <c r="A30" s="249"/>
      <c r="B30" s="35" t="s">
        <v>104</v>
      </c>
      <c r="C30" s="35" t="s">
        <v>281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1:18" x14ac:dyDescent="0.2">
      <c r="A31" s="683" t="s">
        <v>297</v>
      </c>
      <c r="B31" s="684"/>
      <c r="C31" s="684"/>
      <c r="D31" s="685"/>
      <c r="E31" s="16"/>
      <c r="F31" s="20"/>
      <c r="G31" s="20"/>
      <c r="H31" s="20"/>
      <c r="I31" s="20"/>
      <c r="J31" s="20"/>
      <c r="K31" s="20"/>
      <c r="L31" s="658" t="s">
        <v>64</v>
      </c>
      <c r="M31" s="660" t="s">
        <v>3</v>
      </c>
      <c r="N31" s="662" t="s">
        <v>4</v>
      </c>
      <c r="O31" s="660" t="s">
        <v>282</v>
      </c>
      <c r="P31" s="660"/>
      <c r="Q31" s="660" t="s">
        <v>298</v>
      </c>
      <c r="R31" s="664"/>
    </row>
    <row r="32" spans="1:18" x14ac:dyDescent="0.2">
      <c r="A32" s="686"/>
      <c r="B32" s="687"/>
      <c r="C32" s="687"/>
      <c r="D32" s="688"/>
      <c r="E32" s="24"/>
      <c r="F32" s="28"/>
      <c r="G32" s="28"/>
      <c r="H32" s="26"/>
      <c r="I32" s="28" t="s">
        <v>62</v>
      </c>
      <c r="J32" s="28"/>
      <c r="K32" s="28"/>
      <c r="L32" s="659"/>
      <c r="M32" s="661"/>
      <c r="N32" s="663"/>
      <c r="O32" s="661"/>
      <c r="P32" s="661"/>
      <c r="Q32" s="661"/>
      <c r="R32" s="665"/>
    </row>
    <row r="33" spans="1:18" x14ac:dyDescent="0.2">
      <c r="A33" s="686"/>
      <c r="B33" s="687"/>
      <c r="C33" s="687"/>
      <c r="D33" s="688"/>
      <c r="E33" s="24"/>
      <c r="F33" s="28"/>
      <c r="G33" s="28"/>
      <c r="H33" s="32"/>
      <c r="I33" s="28" t="s">
        <v>65</v>
      </c>
      <c r="J33" s="28"/>
      <c r="K33" s="28"/>
      <c r="L33" s="659" t="str">
        <f>Résultats!A65</f>
        <v>T2</v>
      </c>
      <c r="M33" s="668">
        <f>Résultats!B65</f>
        <v>44688</v>
      </c>
      <c r="N33" s="661" t="str">
        <f>Résultats!C65</f>
        <v>13h00</v>
      </c>
      <c r="O33" s="679">
        <f>Résultats!D65</f>
        <v>0</v>
      </c>
      <c r="P33" s="680" t="str">
        <f>Résultats!E65</f>
        <v>III D</v>
      </c>
      <c r="Q33" s="661" t="s">
        <v>301</v>
      </c>
      <c r="R33" s="665"/>
    </row>
    <row r="34" spans="1:18" ht="13.5" thickBot="1" x14ac:dyDescent="0.25">
      <c r="A34" s="686"/>
      <c r="B34" s="687"/>
      <c r="C34" s="687"/>
      <c r="D34" s="688"/>
      <c r="E34" s="24"/>
      <c r="F34" s="28"/>
      <c r="G34" s="28"/>
      <c r="H34" s="28"/>
      <c r="I34" s="28"/>
      <c r="J34" s="28"/>
      <c r="K34" s="28"/>
      <c r="L34" s="672"/>
      <c r="M34" s="669"/>
      <c r="N34" s="670"/>
      <c r="O34" s="681"/>
      <c r="P34" s="682"/>
      <c r="Q34" s="670"/>
      <c r="R34" s="671"/>
    </row>
    <row r="35" spans="1:18" ht="13.5" thickBot="1" x14ac:dyDescent="0.25">
      <c r="A35" s="689"/>
      <c r="B35" s="690"/>
      <c r="C35" s="690"/>
      <c r="D35" s="691"/>
      <c r="E35" s="24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31"/>
    </row>
    <row r="36" spans="1:18" x14ac:dyDescent="0.2">
      <c r="A36" s="24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1"/>
    </row>
    <row r="37" spans="1:18" x14ac:dyDescent="0.2">
      <c r="A37" s="248"/>
      <c r="B37" s="28"/>
      <c r="C37" s="28"/>
      <c r="D37" s="28"/>
      <c r="E37" s="28"/>
      <c r="F37" s="28"/>
      <c r="G37" s="28"/>
      <c r="H37" s="32" t="s">
        <v>68</v>
      </c>
      <c r="I37" s="32" t="s">
        <v>69</v>
      </c>
      <c r="J37" s="32" t="s">
        <v>70</v>
      </c>
      <c r="K37" s="32" t="s">
        <v>71</v>
      </c>
      <c r="L37" s="32" t="s">
        <v>72</v>
      </c>
      <c r="M37" s="32" t="s">
        <v>73</v>
      </c>
      <c r="N37" s="32" t="s">
        <v>74</v>
      </c>
      <c r="O37" s="40" t="s">
        <v>75</v>
      </c>
      <c r="P37" s="40"/>
      <c r="Q37" s="40" t="s">
        <v>76</v>
      </c>
      <c r="R37" s="251"/>
    </row>
    <row r="38" spans="1:18" ht="19.149999999999999" customHeight="1" x14ac:dyDescent="0.2">
      <c r="A38" s="248"/>
      <c r="B38" s="41" t="s">
        <v>77</v>
      </c>
      <c r="C38" s="42" t="str">
        <f>Résultats!E65</f>
        <v>III D</v>
      </c>
      <c r="D38" s="43"/>
      <c r="E38" s="43"/>
      <c r="F38" s="44"/>
      <c r="G38" s="28"/>
      <c r="H38" s="32">
        <v>1</v>
      </c>
      <c r="I38" s="32" t="s">
        <v>78</v>
      </c>
      <c r="J38" s="32"/>
      <c r="K38" s="32"/>
      <c r="L38" s="32"/>
      <c r="M38" s="32"/>
      <c r="N38" s="32"/>
      <c r="O38" s="45"/>
      <c r="P38" s="46"/>
      <c r="Q38" s="45"/>
      <c r="R38" s="252"/>
    </row>
    <row r="39" spans="1:18" ht="19.149999999999999" customHeight="1" x14ac:dyDescent="0.2">
      <c r="A39" s="248"/>
      <c r="B39" s="47" t="s">
        <v>79</v>
      </c>
      <c r="C39" s="48" t="str">
        <f>VLOOKUP(C38,clubs,2,TRUE)</f>
        <v>LX085</v>
      </c>
      <c r="D39" s="657" t="s">
        <v>264</v>
      </c>
      <c r="E39" s="657"/>
      <c r="F39" s="49"/>
      <c r="G39" s="28"/>
      <c r="H39" s="32">
        <v>2</v>
      </c>
      <c r="I39" s="32" t="s">
        <v>80</v>
      </c>
      <c r="J39" s="32"/>
      <c r="K39" s="32"/>
      <c r="L39" s="32"/>
      <c r="M39" s="32"/>
      <c r="N39" s="32"/>
      <c r="O39" s="45"/>
      <c r="P39" s="46"/>
      <c r="Q39" s="45"/>
      <c r="R39" s="252"/>
    </row>
    <row r="40" spans="1:18" ht="19.149999999999999" customHeight="1" x14ac:dyDescent="0.2">
      <c r="A40" s="248"/>
      <c r="B40" s="50" t="s">
        <v>81</v>
      </c>
      <c r="C40" s="51"/>
      <c r="D40" s="52"/>
      <c r="E40" s="52" t="s">
        <v>261</v>
      </c>
      <c r="F40" s="52" t="s">
        <v>82</v>
      </c>
      <c r="G40" s="28"/>
      <c r="H40" s="32">
        <v>3</v>
      </c>
      <c r="I40" s="32" t="s">
        <v>83</v>
      </c>
      <c r="J40" s="32"/>
      <c r="K40" s="32"/>
      <c r="L40" s="32"/>
      <c r="M40" s="32"/>
      <c r="N40" s="32"/>
      <c r="O40" s="45"/>
      <c r="P40" s="53"/>
      <c r="Q40" s="45"/>
      <c r="R40" s="253"/>
    </row>
    <row r="41" spans="1:18" ht="19.149999999999999" customHeight="1" x14ac:dyDescent="0.2">
      <c r="A41" s="248"/>
      <c r="B41" s="54"/>
      <c r="C41" s="55"/>
      <c r="D41" s="52"/>
      <c r="E41" s="181" t="e">
        <f>VLOOKUP(C$38,joueurs3,3,FALSE)</f>
        <v>#N/A</v>
      </c>
      <c r="F41" s="52"/>
      <c r="G41" s="28"/>
      <c r="H41" s="32">
        <v>4</v>
      </c>
      <c r="I41" s="32" t="s">
        <v>84</v>
      </c>
      <c r="J41" s="32"/>
      <c r="K41" s="32"/>
      <c r="L41" s="32"/>
      <c r="M41" s="32"/>
      <c r="N41" s="32"/>
      <c r="O41" s="45"/>
      <c r="P41" s="46"/>
      <c r="Q41" s="45"/>
      <c r="R41" s="252"/>
    </row>
    <row r="42" spans="1:18" ht="19.149999999999999" customHeight="1" x14ac:dyDescent="0.2">
      <c r="A42" s="248"/>
      <c r="B42" s="54"/>
      <c r="C42" s="55"/>
      <c r="D42" s="52"/>
      <c r="E42" s="181" t="e">
        <f>VLOOKUP(C$38,joueurs3,4,FALSE)</f>
        <v>#N/A</v>
      </c>
      <c r="F42" s="52"/>
      <c r="G42" s="28"/>
      <c r="H42" s="32">
        <v>5</v>
      </c>
      <c r="I42" s="32" t="s">
        <v>85</v>
      </c>
      <c r="J42" s="32"/>
      <c r="K42" s="32"/>
      <c r="L42" s="32"/>
      <c r="M42" s="32"/>
      <c r="N42" s="32"/>
      <c r="O42" s="45"/>
      <c r="P42" s="46"/>
      <c r="Q42" s="45"/>
      <c r="R42" s="252"/>
    </row>
    <row r="43" spans="1:18" ht="19.149999999999999" customHeight="1" x14ac:dyDescent="0.2">
      <c r="A43" s="248"/>
      <c r="B43" s="54"/>
      <c r="C43" s="55"/>
      <c r="D43" s="52"/>
      <c r="E43" s="181" t="e">
        <f>VLOOKUP(C$38,joueurs3,5,FALSE)</f>
        <v>#N/A</v>
      </c>
      <c r="F43" s="52"/>
      <c r="G43" s="28"/>
      <c r="H43" s="32">
        <v>6</v>
      </c>
      <c r="I43" s="32" t="s">
        <v>86</v>
      </c>
      <c r="J43" s="32"/>
      <c r="K43" s="32"/>
      <c r="L43" s="32"/>
      <c r="M43" s="32"/>
      <c r="N43" s="32"/>
      <c r="O43" s="45"/>
      <c r="P43" s="46"/>
      <c r="Q43" s="45"/>
      <c r="R43" s="252"/>
    </row>
    <row r="44" spans="1:18" ht="19.149999999999999" customHeight="1" x14ac:dyDescent="0.2">
      <c r="A44" s="248"/>
      <c r="B44" s="54"/>
      <c r="C44" s="55"/>
      <c r="D44" s="52"/>
      <c r="E44" s="181" t="e">
        <f>VLOOKUP(C$38,joueurs3,6,FALSE)</f>
        <v>#N/A</v>
      </c>
      <c r="F44" s="52"/>
      <c r="G44" s="28"/>
      <c r="H44" s="32">
        <v>7</v>
      </c>
      <c r="I44" s="32" t="s">
        <v>87</v>
      </c>
      <c r="J44" s="32"/>
      <c r="K44" s="32"/>
      <c r="L44" s="32"/>
      <c r="M44" s="32"/>
      <c r="N44" s="32"/>
      <c r="O44" s="45"/>
      <c r="P44" s="46"/>
      <c r="Q44" s="45"/>
      <c r="R44" s="252"/>
    </row>
    <row r="45" spans="1:18" ht="19.149999999999999" customHeight="1" x14ac:dyDescent="0.2">
      <c r="A45" s="248"/>
      <c r="B45" s="28"/>
      <c r="C45" s="28"/>
      <c r="D45" s="28"/>
      <c r="E45" s="28"/>
      <c r="F45" s="28"/>
      <c r="G45" s="28"/>
      <c r="H45" s="32">
        <v>8</v>
      </c>
      <c r="I45" s="32" t="s">
        <v>88</v>
      </c>
      <c r="J45" s="32"/>
      <c r="K45" s="32"/>
      <c r="L45" s="32"/>
      <c r="M45" s="32"/>
      <c r="N45" s="32"/>
      <c r="O45" s="45"/>
      <c r="P45" s="46"/>
      <c r="Q45" s="45"/>
      <c r="R45" s="252"/>
    </row>
    <row r="46" spans="1:18" ht="19.149999999999999" customHeight="1" x14ac:dyDescent="0.2">
      <c r="A46" s="248"/>
      <c r="B46" s="41" t="s">
        <v>89</v>
      </c>
      <c r="C46" s="42" t="str">
        <f>Résultats!F65</f>
        <v>III A</v>
      </c>
      <c r="D46" s="43"/>
      <c r="E46" s="43"/>
      <c r="F46" s="44"/>
      <c r="G46" s="28"/>
      <c r="H46" s="32">
        <v>9</v>
      </c>
      <c r="I46" s="32" t="s">
        <v>90</v>
      </c>
      <c r="J46" s="32"/>
      <c r="K46" s="32"/>
      <c r="L46" s="32"/>
      <c r="M46" s="32"/>
      <c r="N46" s="32"/>
      <c r="O46" s="45"/>
      <c r="P46" s="46"/>
      <c r="Q46" s="45"/>
      <c r="R46" s="252"/>
    </row>
    <row r="47" spans="1:18" ht="19.149999999999999" customHeight="1" x14ac:dyDescent="0.2">
      <c r="A47" s="248"/>
      <c r="B47" s="47" t="s">
        <v>79</v>
      </c>
      <c r="C47" s="48" t="str">
        <f>VLOOKUP(C46,clubs,2,TRUE)</f>
        <v>LX085</v>
      </c>
      <c r="D47" s="657" t="s">
        <v>264</v>
      </c>
      <c r="E47" s="657"/>
      <c r="F47" s="49"/>
      <c r="G47" s="28"/>
      <c r="H47" s="32">
        <v>10</v>
      </c>
      <c r="I47" s="32" t="s">
        <v>60</v>
      </c>
      <c r="J47" s="32"/>
      <c r="K47" s="32"/>
      <c r="L47" s="32"/>
      <c r="M47" s="32"/>
      <c r="N47" s="32"/>
      <c r="O47" s="45"/>
      <c r="P47" s="46"/>
      <c r="Q47" s="45"/>
      <c r="R47" s="252"/>
    </row>
    <row r="48" spans="1:18" ht="19.149999999999999" customHeight="1" x14ac:dyDescent="0.2">
      <c r="A48" s="248"/>
      <c r="B48" s="50" t="s">
        <v>81</v>
      </c>
      <c r="C48" s="51"/>
      <c r="D48" s="52"/>
      <c r="E48" s="52" t="s">
        <v>261</v>
      </c>
      <c r="F48" s="52" t="s">
        <v>82</v>
      </c>
      <c r="G48" s="28"/>
      <c r="H48" s="32">
        <v>11</v>
      </c>
      <c r="I48" s="32" t="s">
        <v>91</v>
      </c>
      <c r="J48" s="32"/>
      <c r="K48" s="32"/>
      <c r="L48" s="32"/>
      <c r="M48" s="32"/>
      <c r="N48" s="32"/>
      <c r="O48" s="45"/>
      <c r="P48" s="46"/>
      <c r="Q48" s="45"/>
      <c r="R48" s="252"/>
    </row>
    <row r="49" spans="1:18" ht="19.149999999999999" customHeight="1" x14ac:dyDescent="0.2">
      <c r="A49" s="248"/>
      <c r="B49" s="54"/>
      <c r="C49" s="55"/>
      <c r="D49" s="52"/>
      <c r="E49" s="181" t="e">
        <f>VLOOKUP(C$46,joueurs3,3,FALSE)</f>
        <v>#N/A</v>
      </c>
      <c r="F49" s="52"/>
      <c r="G49" s="28"/>
      <c r="H49" s="32">
        <v>12</v>
      </c>
      <c r="I49" s="32" t="s">
        <v>59</v>
      </c>
      <c r="J49" s="32"/>
      <c r="K49" s="32"/>
      <c r="L49" s="32"/>
      <c r="M49" s="32"/>
      <c r="N49" s="32"/>
      <c r="O49" s="45"/>
      <c r="P49" s="46"/>
      <c r="Q49" s="45"/>
      <c r="R49" s="252"/>
    </row>
    <row r="50" spans="1:18" ht="19.149999999999999" customHeight="1" x14ac:dyDescent="0.2">
      <c r="A50" s="248"/>
      <c r="B50" s="54"/>
      <c r="C50" s="55"/>
      <c r="D50" s="52"/>
      <c r="E50" s="181" t="e">
        <f>VLOOKUP(C$46,joueurs3,4,FALSE)</f>
        <v>#N/A</v>
      </c>
      <c r="F50" s="52"/>
      <c r="G50" s="28"/>
      <c r="H50" s="32">
        <v>13</v>
      </c>
      <c r="I50" s="32" t="s">
        <v>92</v>
      </c>
      <c r="J50" s="32"/>
      <c r="K50" s="32"/>
      <c r="L50" s="32"/>
      <c r="M50" s="32"/>
      <c r="N50" s="32"/>
      <c r="O50" s="45"/>
      <c r="P50" s="46"/>
      <c r="Q50" s="45"/>
      <c r="R50" s="252"/>
    </row>
    <row r="51" spans="1:18" ht="19.149999999999999" customHeight="1" x14ac:dyDescent="0.2">
      <c r="A51" s="248"/>
      <c r="B51" s="54"/>
      <c r="C51" s="55"/>
      <c r="D51" s="52"/>
      <c r="E51" s="181" t="e">
        <f>VLOOKUP(C$46,joueurs3,5,FALSE)</f>
        <v>#N/A</v>
      </c>
      <c r="F51" s="52"/>
      <c r="G51" s="28"/>
      <c r="H51" s="32">
        <v>14</v>
      </c>
      <c r="I51" s="32" t="s">
        <v>93</v>
      </c>
      <c r="J51" s="32"/>
      <c r="K51" s="32"/>
      <c r="L51" s="32"/>
      <c r="M51" s="32"/>
      <c r="N51" s="32"/>
      <c r="O51" s="45"/>
      <c r="P51" s="46"/>
      <c r="Q51" s="45"/>
      <c r="R51" s="252"/>
    </row>
    <row r="52" spans="1:18" ht="19.149999999999999" customHeight="1" x14ac:dyDescent="0.2">
      <c r="A52" s="248"/>
      <c r="B52" s="54"/>
      <c r="C52" s="55"/>
      <c r="D52" s="52"/>
      <c r="E52" s="181" t="e">
        <f>VLOOKUP(C$46,joueurs3,6,FALSE)</f>
        <v>#N/A</v>
      </c>
      <c r="F52" s="52"/>
      <c r="G52" s="28"/>
      <c r="H52" s="32">
        <v>15</v>
      </c>
      <c r="I52" s="32" t="s">
        <v>94</v>
      </c>
      <c r="J52" s="32"/>
      <c r="K52" s="32"/>
      <c r="L52" s="32"/>
      <c r="M52" s="32"/>
      <c r="N52" s="32"/>
      <c r="O52" s="45"/>
      <c r="P52" s="46"/>
      <c r="Q52" s="45"/>
      <c r="R52" s="252"/>
    </row>
    <row r="53" spans="1:18" ht="19.149999999999999" customHeight="1" x14ac:dyDescent="0.2">
      <c r="A53" s="248"/>
      <c r="B53" s="28"/>
      <c r="C53" s="28"/>
      <c r="D53" s="28"/>
      <c r="E53" s="28"/>
      <c r="F53" s="28"/>
      <c r="G53" s="28"/>
      <c r="H53" s="32">
        <v>16</v>
      </c>
      <c r="I53" s="32" t="s">
        <v>95</v>
      </c>
      <c r="J53" s="32"/>
      <c r="K53" s="32"/>
      <c r="L53" s="32"/>
      <c r="M53" s="32"/>
      <c r="N53" s="32"/>
      <c r="O53" s="45"/>
      <c r="P53" s="46"/>
      <c r="Q53" s="45"/>
      <c r="R53" s="252"/>
    </row>
    <row r="54" spans="1:18" ht="19.149999999999999" customHeight="1" thickBot="1" x14ac:dyDescent="0.25">
      <c r="A54" s="24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31"/>
    </row>
    <row r="55" spans="1:18" ht="19.149999999999999" customHeight="1" thickBot="1" x14ac:dyDescent="0.25">
      <c r="A55" s="248"/>
      <c r="B55" s="41" t="s">
        <v>96</v>
      </c>
      <c r="C55" s="43" t="s">
        <v>97</v>
      </c>
      <c r="D55" s="43"/>
      <c r="E55" s="43"/>
      <c r="F55" s="43" t="s">
        <v>98</v>
      </c>
      <c r="G55" s="43"/>
      <c r="H55" s="44"/>
      <c r="I55" s="28"/>
      <c r="J55" s="28"/>
      <c r="K55" s="28"/>
      <c r="L55" s="28"/>
      <c r="M55" s="56" t="s">
        <v>99</v>
      </c>
      <c r="N55" s="57"/>
      <c r="O55" s="56" t="s">
        <v>100</v>
      </c>
      <c r="P55" s="58"/>
      <c r="Q55" s="56"/>
      <c r="R55" s="57"/>
    </row>
    <row r="56" spans="1:18" ht="19.149999999999999" customHeight="1" x14ac:dyDescent="0.2">
      <c r="A56" s="248"/>
      <c r="B56" s="47" t="s">
        <v>101</v>
      </c>
      <c r="C56" s="48" t="s">
        <v>97</v>
      </c>
      <c r="D56" s="48"/>
      <c r="E56" s="48"/>
      <c r="F56" s="48"/>
      <c r="G56" s="48"/>
      <c r="H56" s="49"/>
      <c r="I56" s="28"/>
      <c r="J56" s="28"/>
      <c r="K56" s="28"/>
      <c r="L56" s="28"/>
      <c r="M56" s="28"/>
      <c r="N56" s="28"/>
      <c r="O56" s="28"/>
      <c r="P56" s="28"/>
      <c r="Q56" s="28"/>
      <c r="R56" s="31"/>
    </row>
    <row r="57" spans="1:18" ht="19.149999999999999" customHeight="1" x14ac:dyDescent="0.2">
      <c r="A57" s="248"/>
      <c r="B57" s="41" t="s">
        <v>102</v>
      </c>
      <c r="C57" s="43" t="s">
        <v>97</v>
      </c>
      <c r="D57" s="43"/>
      <c r="E57" s="43"/>
      <c r="F57" s="43" t="s">
        <v>98</v>
      </c>
      <c r="G57" s="43"/>
      <c r="H57" s="44"/>
      <c r="I57" s="28"/>
      <c r="J57" s="28"/>
      <c r="K57" s="28"/>
      <c r="L57" s="28"/>
      <c r="M57" s="28" t="s">
        <v>103</v>
      </c>
      <c r="N57" s="28"/>
      <c r="O57" s="28"/>
      <c r="P57" s="28"/>
      <c r="Q57" s="28"/>
      <c r="R57" s="31"/>
    </row>
    <row r="58" spans="1:18" ht="19.149999999999999" customHeight="1" x14ac:dyDescent="0.2">
      <c r="A58" s="248"/>
      <c r="B58" s="47" t="s">
        <v>101</v>
      </c>
      <c r="C58" s="48" t="s">
        <v>97</v>
      </c>
      <c r="D58" s="48"/>
      <c r="E58" s="48"/>
      <c r="F58" s="48"/>
      <c r="G58" s="48"/>
      <c r="H58" s="49"/>
      <c r="I58" s="28"/>
      <c r="J58" s="28"/>
      <c r="K58" s="28"/>
      <c r="L58" s="28"/>
      <c r="M58" s="28"/>
      <c r="N58" s="28"/>
      <c r="O58" s="28"/>
      <c r="P58" s="28"/>
      <c r="Q58" s="28"/>
      <c r="R58" s="31"/>
    </row>
    <row r="59" spans="1:18" x14ac:dyDescent="0.2">
      <c r="A59" s="24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31"/>
    </row>
    <row r="60" spans="1:18" ht="13.5" thickBot="1" x14ac:dyDescent="0.25">
      <c r="A60" s="249"/>
      <c r="B60" s="35" t="s">
        <v>104</v>
      </c>
      <c r="C60" s="35" t="s">
        <v>281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6"/>
    </row>
    <row r="61" spans="1:18" x14ac:dyDescent="0.2">
      <c r="A61" s="683" t="s">
        <v>297</v>
      </c>
      <c r="B61" s="684"/>
      <c r="C61" s="684"/>
      <c r="D61" s="685"/>
      <c r="E61" s="16"/>
      <c r="F61" s="20"/>
      <c r="G61" s="20"/>
      <c r="H61" s="20"/>
      <c r="I61" s="20"/>
      <c r="J61" s="20"/>
      <c r="K61" s="20"/>
      <c r="L61" s="658" t="s">
        <v>64</v>
      </c>
      <c r="M61" s="660" t="s">
        <v>3</v>
      </c>
      <c r="N61" s="662" t="s">
        <v>4</v>
      </c>
      <c r="O61" s="660" t="s">
        <v>282</v>
      </c>
      <c r="P61" s="660"/>
      <c r="Q61" s="660" t="s">
        <v>298</v>
      </c>
      <c r="R61" s="664"/>
    </row>
    <row r="62" spans="1:18" x14ac:dyDescent="0.2">
      <c r="A62" s="686"/>
      <c r="B62" s="687"/>
      <c r="C62" s="687"/>
      <c r="D62" s="688"/>
      <c r="E62" s="24"/>
      <c r="F62" s="28"/>
      <c r="G62" s="28"/>
      <c r="H62" s="26"/>
      <c r="I62" s="28" t="s">
        <v>62</v>
      </c>
      <c r="J62" s="28"/>
      <c r="K62" s="28"/>
      <c r="L62" s="659"/>
      <c r="M62" s="661"/>
      <c r="N62" s="663"/>
      <c r="O62" s="661"/>
      <c r="P62" s="661"/>
      <c r="Q62" s="661"/>
      <c r="R62" s="665"/>
    </row>
    <row r="63" spans="1:18" x14ac:dyDescent="0.2">
      <c r="A63" s="686"/>
      <c r="B63" s="687"/>
      <c r="C63" s="687"/>
      <c r="D63" s="688"/>
      <c r="E63" s="24"/>
      <c r="F63" s="28"/>
      <c r="G63" s="28"/>
      <c r="H63" s="32"/>
      <c r="I63" s="28" t="s">
        <v>65</v>
      </c>
      <c r="J63" s="28"/>
      <c r="K63" s="28"/>
      <c r="L63" s="659" t="str">
        <f>Résultats!A68</f>
        <v>T3</v>
      </c>
      <c r="M63" s="668">
        <f>Résultats!B68</f>
        <v>44688</v>
      </c>
      <c r="N63" s="661" t="str">
        <f>Résultats!C68</f>
        <v>17h00</v>
      </c>
      <c r="O63" s="661">
        <f>Résultats!D68</f>
        <v>0</v>
      </c>
      <c r="P63" s="661" t="str">
        <f>Résultats!E68</f>
        <v>T2</v>
      </c>
      <c r="Q63" s="661" t="s">
        <v>301</v>
      </c>
      <c r="R63" s="665"/>
    </row>
    <row r="64" spans="1:18" ht="13.5" thickBot="1" x14ac:dyDescent="0.25">
      <c r="A64" s="686"/>
      <c r="B64" s="687"/>
      <c r="C64" s="687"/>
      <c r="D64" s="688"/>
      <c r="E64" s="24"/>
      <c r="F64" s="28"/>
      <c r="G64" s="28"/>
      <c r="H64" s="28"/>
      <c r="I64" s="28"/>
      <c r="J64" s="28"/>
      <c r="K64" s="28"/>
      <c r="L64" s="672"/>
      <c r="M64" s="669"/>
      <c r="N64" s="670"/>
      <c r="O64" s="670"/>
      <c r="P64" s="670"/>
      <c r="Q64" s="670"/>
      <c r="R64" s="671"/>
    </row>
    <row r="65" spans="1:18" ht="13.5" thickBot="1" x14ac:dyDescent="0.25">
      <c r="A65" s="689"/>
      <c r="B65" s="690"/>
      <c r="C65" s="690"/>
      <c r="D65" s="691"/>
      <c r="E65" s="24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31"/>
    </row>
    <row r="66" spans="1:18" x14ac:dyDescent="0.2">
      <c r="A66" s="24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31"/>
    </row>
    <row r="67" spans="1:18" x14ac:dyDescent="0.2">
      <c r="A67" s="248"/>
      <c r="B67" s="28"/>
      <c r="C67" s="28"/>
      <c r="D67" s="28"/>
      <c r="E67" s="28"/>
      <c r="F67" s="28"/>
      <c r="G67" s="28"/>
      <c r="H67" s="32" t="s">
        <v>68</v>
      </c>
      <c r="I67" s="32" t="s">
        <v>69</v>
      </c>
      <c r="J67" s="32" t="s">
        <v>70</v>
      </c>
      <c r="K67" s="32" t="s">
        <v>71</v>
      </c>
      <c r="L67" s="32" t="s">
        <v>72</v>
      </c>
      <c r="M67" s="32" t="s">
        <v>73</v>
      </c>
      <c r="N67" s="32" t="s">
        <v>74</v>
      </c>
      <c r="O67" s="40" t="s">
        <v>75</v>
      </c>
      <c r="P67" s="40"/>
      <c r="Q67" s="40" t="s">
        <v>76</v>
      </c>
      <c r="R67" s="251"/>
    </row>
    <row r="68" spans="1:18" ht="19.149999999999999" customHeight="1" x14ac:dyDescent="0.2">
      <c r="A68" s="248"/>
      <c r="B68" s="41" t="s">
        <v>77</v>
      </c>
      <c r="C68" s="42" t="str">
        <f>Résultats!E68</f>
        <v>T2</v>
      </c>
      <c r="D68" s="43"/>
      <c r="E68" s="43"/>
      <c r="F68" s="44"/>
      <c r="G68" s="28"/>
      <c r="H68" s="32">
        <v>1</v>
      </c>
      <c r="I68" s="32" t="s">
        <v>78</v>
      </c>
      <c r="J68" s="32"/>
      <c r="K68" s="32"/>
      <c r="L68" s="32"/>
      <c r="M68" s="32"/>
      <c r="N68" s="32"/>
      <c r="O68" s="45"/>
      <c r="P68" s="46"/>
      <c r="Q68" s="45"/>
      <c r="R68" s="252"/>
    </row>
    <row r="69" spans="1:18" ht="19.149999999999999" customHeight="1" x14ac:dyDescent="0.2">
      <c r="A69" s="248"/>
      <c r="B69" s="47" t="s">
        <v>79</v>
      </c>
      <c r="C69" s="48" t="str">
        <f>VLOOKUP(C68,clubs,2,TRUE)</f>
        <v>LX045</v>
      </c>
      <c r="D69" s="657" t="s">
        <v>264</v>
      </c>
      <c r="E69" s="657"/>
      <c r="F69" s="49"/>
      <c r="G69" s="28"/>
      <c r="H69" s="32">
        <v>2</v>
      </c>
      <c r="I69" s="32" t="s">
        <v>80</v>
      </c>
      <c r="J69" s="32"/>
      <c r="K69" s="32"/>
      <c r="L69" s="32"/>
      <c r="M69" s="32"/>
      <c r="N69" s="32"/>
      <c r="O69" s="45"/>
      <c r="P69" s="46"/>
      <c r="Q69" s="45"/>
      <c r="R69" s="252"/>
    </row>
    <row r="70" spans="1:18" ht="19.149999999999999" customHeight="1" x14ac:dyDescent="0.2">
      <c r="A70" s="248"/>
      <c r="B70" s="50" t="s">
        <v>81</v>
      </c>
      <c r="C70" s="51"/>
      <c r="D70" s="52"/>
      <c r="E70" s="52" t="s">
        <v>261</v>
      </c>
      <c r="F70" s="52" t="s">
        <v>82</v>
      </c>
      <c r="G70" s="28"/>
      <c r="H70" s="32">
        <v>3</v>
      </c>
      <c r="I70" s="32" t="s">
        <v>83</v>
      </c>
      <c r="J70" s="32"/>
      <c r="K70" s="32"/>
      <c r="L70" s="32"/>
      <c r="M70" s="32"/>
      <c r="N70" s="32"/>
      <c r="O70" s="45"/>
      <c r="P70" s="53"/>
      <c r="Q70" s="45"/>
      <c r="R70" s="253"/>
    </row>
    <row r="71" spans="1:18" ht="19.149999999999999" customHeight="1" x14ac:dyDescent="0.2">
      <c r="A71" s="248"/>
      <c r="B71" s="54"/>
      <c r="C71" s="55"/>
      <c r="D71" s="52"/>
      <c r="E71" s="181" t="e">
        <f>VLOOKUP(C$68,joueurs3,3,FALSE)</f>
        <v>#N/A</v>
      </c>
      <c r="F71" s="52"/>
      <c r="G71" s="28"/>
      <c r="H71" s="32">
        <v>4</v>
      </c>
      <c r="I71" s="32" t="s">
        <v>84</v>
      </c>
      <c r="J71" s="32"/>
      <c r="K71" s="32"/>
      <c r="L71" s="32"/>
      <c r="M71" s="32"/>
      <c r="N71" s="32"/>
      <c r="O71" s="45"/>
      <c r="P71" s="46"/>
      <c r="Q71" s="45"/>
      <c r="R71" s="252"/>
    </row>
    <row r="72" spans="1:18" ht="19.149999999999999" customHeight="1" x14ac:dyDescent="0.2">
      <c r="A72" s="248"/>
      <c r="B72" s="54"/>
      <c r="C72" s="55"/>
      <c r="D72" s="52"/>
      <c r="E72" s="181" t="e">
        <f>VLOOKUP(C$68,joueurs3,4,FALSE)</f>
        <v>#N/A</v>
      </c>
      <c r="F72" s="52"/>
      <c r="G72" s="28"/>
      <c r="H72" s="32">
        <v>5</v>
      </c>
      <c r="I72" s="32" t="s">
        <v>85</v>
      </c>
      <c r="J72" s="32"/>
      <c r="K72" s="32"/>
      <c r="L72" s="32"/>
      <c r="M72" s="32"/>
      <c r="N72" s="32"/>
      <c r="O72" s="45"/>
      <c r="P72" s="46"/>
      <c r="Q72" s="45"/>
      <c r="R72" s="252"/>
    </row>
    <row r="73" spans="1:18" ht="19.149999999999999" customHeight="1" x14ac:dyDescent="0.2">
      <c r="A73" s="248"/>
      <c r="B73" s="54"/>
      <c r="C73" s="55"/>
      <c r="D73" s="52"/>
      <c r="E73" s="181" t="e">
        <f>VLOOKUP(C$68,joueurs3,5,FALSE)</f>
        <v>#N/A</v>
      </c>
      <c r="F73" s="52"/>
      <c r="G73" s="28"/>
      <c r="H73" s="32">
        <v>6</v>
      </c>
      <c r="I73" s="32" t="s">
        <v>86</v>
      </c>
      <c r="J73" s="32"/>
      <c r="K73" s="32"/>
      <c r="L73" s="32"/>
      <c r="M73" s="32"/>
      <c r="N73" s="32"/>
      <c r="O73" s="45"/>
      <c r="P73" s="46"/>
      <c r="Q73" s="45"/>
      <c r="R73" s="252"/>
    </row>
    <row r="74" spans="1:18" ht="19.149999999999999" customHeight="1" x14ac:dyDescent="0.2">
      <c r="A74" s="248"/>
      <c r="B74" s="54"/>
      <c r="C74" s="55"/>
      <c r="D74" s="52"/>
      <c r="E74" s="181" t="e">
        <f>VLOOKUP(C$68,joueurs3,6,FALSE)</f>
        <v>#N/A</v>
      </c>
      <c r="F74" s="52"/>
      <c r="G74" s="28"/>
      <c r="H74" s="32">
        <v>7</v>
      </c>
      <c r="I74" s="32" t="s">
        <v>87</v>
      </c>
      <c r="J74" s="32"/>
      <c r="K74" s="32"/>
      <c r="L74" s="32"/>
      <c r="M74" s="32"/>
      <c r="N74" s="32"/>
      <c r="O74" s="45"/>
      <c r="P74" s="46"/>
      <c r="Q74" s="45"/>
      <c r="R74" s="252"/>
    </row>
    <row r="75" spans="1:18" ht="19.149999999999999" customHeight="1" x14ac:dyDescent="0.2">
      <c r="A75" s="248"/>
      <c r="B75" s="28"/>
      <c r="C75" s="28"/>
      <c r="D75" s="28"/>
      <c r="E75" s="28"/>
      <c r="F75" s="28"/>
      <c r="G75" s="28"/>
      <c r="H75" s="32">
        <v>8</v>
      </c>
      <c r="I75" s="32" t="s">
        <v>88</v>
      </c>
      <c r="J75" s="32"/>
      <c r="K75" s="32"/>
      <c r="L75" s="32"/>
      <c r="M75" s="32"/>
      <c r="N75" s="32"/>
      <c r="O75" s="45"/>
      <c r="P75" s="46"/>
      <c r="Q75" s="45"/>
      <c r="R75" s="252"/>
    </row>
    <row r="76" spans="1:18" ht="19.149999999999999" customHeight="1" x14ac:dyDescent="0.2">
      <c r="A76" s="248"/>
      <c r="B76" s="41" t="s">
        <v>89</v>
      </c>
      <c r="C76" s="42" t="str">
        <f>Résultats!F68</f>
        <v>T1</v>
      </c>
      <c r="D76" s="43"/>
      <c r="E76" s="43"/>
      <c r="F76" s="44"/>
      <c r="G76" s="28"/>
      <c r="H76" s="32">
        <v>9</v>
      </c>
      <c r="I76" s="32" t="s">
        <v>90</v>
      </c>
      <c r="J76" s="32"/>
      <c r="K76" s="32"/>
      <c r="L76" s="32"/>
      <c r="M76" s="32"/>
      <c r="N76" s="32"/>
      <c r="O76" s="45"/>
      <c r="P76" s="46"/>
      <c r="Q76" s="45"/>
      <c r="R76" s="252"/>
    </row>
    <row r="77" spans="1:18" ht="19.149999999999999" customHeight="1" x14ac:dyDescent="0.2">
      <c r="A77" s="248"/>
      <c r="B77" s="47" t="s">
        <v>79</v>
      </c>
      <c r="C77" s="48" t="str">
        <f>VLOOKUP(C76,clubs,2,TRUE)</f>
        <v>LX045</v>
      </c>
      <c r="D77" s="657" t="s">
        <v>264</v>
      </c>
      <c r="E77" s="657"/>
      <c r="F77" s="49"/>
      <c r="G77" s="28"/>
      <c r="H77" s="32">
        <v>10</v>
      </c>
      <c r="I77" s="32" t="s">
        <v>60</v>
      </c>
      <c r="J77" s="32"/>
      <c r="K77" s="32"/>
      <c r="L77" s="32"/>
      <c r="M77" s="32"/>
      <c r="N77" s="32"/>
      <c r="O77" s="45"/>
      <c r="P77" s="46"/>
      <c r="Q77" s="45"/>
      <c r="R77" s="252"/>
    </row>
    <row r="78" spans="1:18" ht="19.149999999999999" customHeight="1" x14ac:dyDescent="0.2">
      <c r="A78" s="248"/>
      <c r="B78" s="50" t="s">
        <v>81</v>
      </c>
      <c r="C78" s="51"/>
      <c r="D78" s="52"/>
      <c r="E78" s="52" t="s">
        <v>261</v>
      </c>
      <c r="F78" s="52" t="s">
        <v>82</v>
      </c>
      <c r="G78" s="28"/>
      <c r="H78" s="32">
        <v>11</v>
      </c>
      <c r="I78" s="32" t="s">
        <v>91</v>
      </c>
      <c r="J78" s="32"/>
      <c r="K78" s="32"/>
      <c r="L78" s="32"/>
      <c r="M78" s="32"/>
      <c r="N78" s="32"/>
      <c r="O78" s="45"/>
      <c r="P78" s="46"/>
      <c r="Q78" s="45"/>
      <c r="R78" s="252"/>
    </row>
    <row r="79" spans="1:18" ht="19.149999999999999" customHeight="1" x14ac:dyDescent="0.2">
      <c r="A79" s="248"/>
      <c r="B79" s="54"/>
      <c r="C79" s="55"/>
      <c r="D79" s="52"/>
      <c r="E79" s="181" t="e">
        <f>VLOOKUP(C$76,joueurs3,3,FALSE)</f>
        <v>#N/A</v>
      </c>
      <c r="F79" s="52"/>
      <c r="G79" s="28"/>
      <c r="H79" s="32">
        <v>12</v>
      </c>
      <c r="I79" s="32" t="s">
        <v>59</v>
      </c>
      <c r="J79" s="32"/>
      <c r="K79" s="32"/>
      <c r="L79" s="32"/>
      <c r="M79" s="32"/>
      <c r="N79" s="32"/>
      <c r="O79" s="45"/>
      <c r="P79" s="46"/>
      <c r="Q79" s="45"/>
      <c r="R79" s="252"/>
    </row>
    <row r="80" spans="1:18" ht="19.149999999999999" customHeight="1" x14ac:dyDescent="0.2">
      <c r="A80" s="248"/>
      <c r="B80" s="54"/>
      <c r="C80" s="55"/>
      <c r="D80" s="52"/>
      <c r="E80" s="181" t="e">
        <f>VLOOKUP(C$76,joueurs3,4,FALSE)</f>
        <v>#N/A</v>
      </c>
      <c r="F80" s="52"/>
      <c r="G80" s="28"/>
      <c r="H80" s="32">
        <v>13</v>
      </c>
      <c r="I80" s="32" t="s">
        <v>92</v>
      </c>
      <c r="J80" s="32"/>
      <c r="K80" s="32"/>
      <c r="L80" s="32"/>
      <c r="M80" s="32"/>
      <c r="N80" s="32"/>
      <c r="O80" s="45"/>
      <c r="P80" s="46"/>
      <c r="Q80" s="45"/>
      <c r="R80" s="252"/>
    </row>
    <row r="81" spans="1:18" ht="19.149999999999999" customHeight="1" x14ac:dyDescent="0.2">
      <c r="A81" s="248"/>
      <c r="B81" s="54"/>
      <c r="C81" s="55"/>
      <c r="D81" s="52"/>
      <c r="E81" s="181" t="e">
        <f>VLOOKUP(C$76,joueurs3,5,FALSE)</f>
        <v>#N/A</v>
      </c>
      <c r="F81" s="52"/>
      <c r="G81" s="28"/>
      <c r="H81" s="32">
        <v>14</v>
      </c>
      <c r="I81" s="32" t="s">
        <v>93</v>
      </c>
      <c r="J81" s="32"/>
      <c r="K81" s="32"/>
      <c r="L81" s="32"/>
      <c r="M81" s="32"/>
      <c r="N81" s="32"/>
      <c r="O81" s="45"/>
      <c r="P81" s="46"/>
      <c r="Q81" s="45"/>
      <c r="R81" s="252"/>
    </row>
    <row r="82" spans="1:18" ht="19.149999999999999" customHeight="1" x14ac:dyDescent="0.2">
      <c r="A82" s="248"/>
      <c r="B82" s="54"/>
      <c r="C82" s="55"/>
      <c r="D82" s="52"/>
      <c r="E82" s="181" t="e">
        <f>VLOOKUP(C$76,joueurs3,6,FALSE)</f>
        <v>#N/A</v>
      </c>
      <c r="F82" s="52"/>
      <c r="G82" s="28"/>
      <c r="H82" s="32">
        <v>15</v>
      </c>
      <c r="I82" s="32" t="s">
        <v>94</v>
      </c>
      <c r="J82" s="32"/>
      <c r="K82" s="32"/>
      <c r="L82" s="32"/>
      <c r="M82" s="32"/>
      <c r="N82" s="32"/>
      <c r="O82" s="45"/>
      <c r="P82" s="46"/>
      <c r="Q82" s="45"/>
      <c r="R82" s="252"/>
    </row>
    <row r="83" spans="1:18" ht="19.149999999999999" customHeight="1" x14ac:dyDescent="0.2">
      <c r="A83" s="248"/>
      <c r="B83" s="28"/>
      <c r="C83" s="28"/>
      <c r="D83" s="28"/>
      <c r="E83" s="28"/>
      <c r="F83" s="28"/>
      <c r="G83" s="28"/>
      <c r="H83" s="32">
        <v>16</v>
      </c>
      <c r="I83" s="32" t="s">
        <v>95</v>
      </c>
      <c r="J83" s="32"/>
      <c r="K83" s="32"/>
      <c r="L83" s="32"/>
      <c r="M83" s="32"/>
      <c r="N83" s="32"/>
      <c r="O83" s="45"/>
      <c r="P83" s="46"/>
      <c r="Q83" s="45"/>
      <c r="R83" s="252"/>
    </row>
    <row r="84" spans="1:18" ht="19.149999999999999" customHeight="1" thickBot="1" x14ac:dyDescent="0.25">
      <c r="A84" s="24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31"/>
    </row>
    <row r="85" spans="1:18" ht="19.149999999999999" customHeight="1" thickBot="1" x14ac:dyDescent="0.25">
      <c r="A85" s="248"/>
      <c r="B85" s="41" t="s">
        <v>96</v>
      </c>
      <c r="C85" s="43" t="s">
        <v>97</v>
      </c>
      <c r="D85" s="43"/>
      <c r="E85" s="43"/>
      <c r="F85" s="43" t="s">
        <v>98</v>
      </c>
      <c r="G85" s="43"/>
      <c r="H85" s="44"/>
      <c r="I85" s="28"/>
      <c r="J85" s="28"/>
      <c r="K85" s="28"/>
      <c r="L85" s="28"/>
      <c r="M85" s="56" t="s">
        <v>99</v>
      </c>
      <c r="N85" s="57"/>
      <c r="O85" s="56" t="s">
        <v>100</v>
      </c>
      <c r="P85" s="58"/>
      <c r="Q85" s="56"/>
      <c r="R85" s="57"/>
    </row>
    <row r="86" spans="1:18" ht="19.149999999999999" customHeight="1" x14ac:dyDescent="0.2">
      <c r="A86" s="248"/>
      <c r="B86" s="47" t="s">
        <v>101</v>
      </c>
      <c r="C86" s="48" t="s">
        <v>97</v>
      </c>
      <c r="D86" s="48"/>
      <c r="E86" s="48"/>
      <c r="F86" s="48"/>
      <c r="G86" s="48"/>
      <c r="H86" s="49"/>
      <c r="I86" s="28"/>
      <c r="J86" s="28"/>
      <c r="K86" s="28"/>
      <c r="L86" s="28"/>
      <c r="M86" s="28"/>
      <c r="N86" s="28"/>
      <c r="O86" s="28"/>
      <c r="P86" s="28"/>
      <c r="Q86" s="28"/>
      <c r="R86" s="31"/>
    </row>
    <row r="87" spans="1:18" ht="19.149999999999999" customHeight="1" x14ac:dyDescent="0.2">
      <c r="A87" s="248"/>
      <c r="B87" s="41" t="s">
        <v>102</v>
      </c>
      <c r="C87" s="43" t="s">
        <v>97</v>
      </c>
      <c r="D87" s="43"/>
      <c r="E87" s="43"/>
      <c r="F87" s="43" t="s">
        <v>98</v>
      </c>
      <c r="G87" s="43"/>
      <c r="H87" s="44"/>
      <c r="I87" s="28"/>
      <c r="J87" s="28"/>
      <c r="K87" s="28"/>
      <c r="L87" s="28"/>
      <c r="M87" s="28" t="s">
        <v>103</v>
      </c>
      <c r="N87" s="28"/>
      <c r="O87" s="28"/>
      <c r="P87" s="28"/>
      <c r="Q87" s="28"/>
      <c r="R87" s="31"/>
    </row>
    <row r="88" spans="1:18" ht="19.149999999999999" customHeight="1" x14ac:dyDescent="0.2">
      <c r="A88" s="248"/>
      <c r="B88" s="47" t="s">
        <v>101</v>
      </c>
      <c r="C88" s="48" t="s">
        <v>97</v>
      </c>
      <c r="D88" s="48"/>
      <c r="E88" s="48"/>
      <c r="F88" s="48"/>
      <c r="G88" s="48"/>
      <c r="H88" s="49"/>
      <c r="I88" s="28"/>
      <c r="J88" s="28"/>
      <c r="K88" s="28"/>
      <c r="L88" s="28"/>
      <c r="M88" s="28"/>
      <c r="N88" s="28"/>
      <c r="O88" s="28"/>
      <c r="P88" s="28"/>
      <c r="Q88" s="28"/>
      <c r="R88" s="31"/>
    </row>
    <row r="89" spans="1:18" x14ac:dyDescent="0.2">
      <c r="A89" s="24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31"/>
    </row>
    <row r="90" spans="1:18" ht="13.5" thickBot="1" x14ac:dyDescent="0.25">
      <c r="A90" s="249"/>
      <c r="B90" s="35" t="s">
        <v>104</v>
      </c>
      <c r="C90" s="35" t="s">
        <v>281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6"/>
    </row>
  </sheetData>
  <customSheetViews>
    <customSheetView guid="{32D1E7BF-E367-4F47-AECB-CBEFA55FAD2E}">
      <selection activeCell="O22" sqref="O22"/>
      <pageMargins left="0.39370078740157483" right="0.39370078740157483" top="0.59055118110236227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39">
    <mergeCell ref="D77:E77"/>
    <mergeCell ref="D9:E9"/>
    <mergeCell ref="D17:E17"/>
    <mergeCell ref="D39:E39"/>
    <mergeCell ref="D47:E47"/>
    <mergeCell ref="D69:E69"/>
    <mergeCell ref="A31:D35"/>
    <mergeCell ref="A61:D65"/>
    <mergeCell ref="A1:D5"/>
    <mergeCell ref="L1:L2"/>
    <mergeCell ref="M1:M2"/>
    <mergeCell ref="N1:N2"/>
    <mergeCell ref="O1:P2"/>
    <mergeCell ref="Q1:R2"/>
    <mergeCell ref="L3:L4"/>
    <mergeCell ref="M3:M4"/>
    <mergeCell ref="N3:N4"/>
    <mergeCell ref="O3:P4"/>
    <mergeCell ref="Q3:R4"/>
    <mergeCell ref="L31:L32"/>
    <mergeCell ref="M31:M32"/>
    <mergeCell ref="N31:N32"/>
    <mergeCell ref="O31:P32"/>
    <mergeCell ref="Q31:R32"/>
    <mergeCell ref="L33:L34"/>
    <mergeCell ref="M33:M34"/>
    <mergeCell ref="N33:N34"/>
    <mergeCell ref="O33:P34"/>
    <mergeCell ref="Q33:R34"/>
    <mergeCell ref="L61:L62"/>
    <mergeCell ref="M61:M62"/>
    <mergeCell ref="N61:N62"/>
    <mergeCell ref="O61:P62"/>
    <mergeCell ref="Q61:R62"/>
    <mergeCell ref="L63:L64"/>
    <mergeCell ref="M63:M64"/>
    <mergeCell ref="N63:N64"/>
    <mergeCell ref="O63:P64"/>
    <mergeCell ref="Q63:R64"/>
  </mergeCells>
  <phoneticPr fontId="0" type="noConversion"/>
  <pageMargins left="0.39370078740157483" right="0.39370078740157483" top="0.59055118110236227" bottom="0.39370078740157483" header="0.51181102362204722" footer="0.51181102362204722"/>
  <pageSetup paperSize="9" orientation="landscape" horizontalDpi="300" verticalDpi="300" r:id="rId2"/>
  <headerFooter alignWithMargins="0"/>
  <rowBreaks count="2" manualBreakCount="2">
    <brk id="30" max="16383" man="1"/>
    <brk id="6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S32"/>
  <sheetViews>
    <sheetView workbookViewId="0">
      <selection activeCell="G10" sqref="G10"/>
    </sheetView>
  </sheetViews>
  <sheetFormatPr baseColWidth="10" defaultRowHeight="12.75" x14ac:dyDescent="0.2"/>
  <cols>
    <col min="1" max="1" width="3.7109375" customWidth="1"/>
    <col min="2" max="2" width="15.140625" customWidth="1"/>
    <col min="3" max="3" width="20.140625" customWidth="1"/>
    <col min="4" max="4" width="6.5703125" customWidth="1"/>
    <col min="5" max="5" width="6.7109375" customWidth="1"/>
    <col min="6" max="6" width="6.42578125" customWidth="1"/>
    <col min="7" max="7" width="4.85546875" customWidth="1"/>
    <col min="8" max="8" width="5.5703125" customWidth="1"/>
    <col min="9" max="9" width="7.85546875" customWidth="1"/>
    <col min="10" max="14" width="10.5703125" customWidth="1"/>
    <col min="15" max="16" width="5.7109375" customWidth="1"/>
    <col min="17" max="17" width="5.140625" customWidth="1"/>
    <col min="18" max="18" width="5" customWidth="1"/>
  </cols>
  <sheetData>
    <row r="1" spans="1:19" x14ac:dyDescent="0.2">
      <c r="A1" s="648" t="s">
        <v>297</v>
      </c>
      <c r="B1" s="649"/>
      <c r="C1" s="649"/>
      <c r="D1" s="650"/>
      <c r="E1" s="16"/>
      <c r="F1" s="20"/>
      <c r="G1" s="20"/>
      <c r="H1" s="20"/>
      <c r="I1" s="20"/>
      <c r="J1" s="20"/>
      <c r="K1" s="20"/>
      <c r="L1" s="658" t="s">
        <v>64</v>
      </c>
      <c r="M1" s="660" t="s">
        <v>3</v>
      </c>
      <c r="N1" s="662" t="s">
        <v>4</v>
      </c>
      <c r="O1" s="660" t="s">
        <v>282</v>
      </c>
      <c r="P1" s="660"/>
      <c r="Q1" s="660" t="s">
        <v>298</v>
      </c>
      <c r="R1" s="664"/>
      <c r="S1" s="21"/>
    </row>
    <row r="2" spans="1:19" x14ac:dyDescent="0.2">
      <c r="A2" s="651"/>
      <c r="B2" s="652"/>
      <c r="C2" s="652"/>
      <c r="D2" s="653"/>
      <c r="E2" s="24"/>
      <c r="F2" s="28"/>
      <c r="G2" s="28"/>
      <c r="H2" s="26"/>
      <c r="I2" s="28" t="s">
        <v>62</v>
      </c>
      <c r="J2" s="28"/>
      <c r="K2" s="28"/>
      <c r="L2" s="659"/>
      <c r="M2" s="661"/>
      <c r="N2" s="663"/>
      <c r="O2" s="661"/>
      <c r="P2" s="661"/>
      <c r="Q2" s="661"/>
      <c r="R2" s="665"/>
      <c r="S2" s="21"/>
    </row>
    <row r="3" spans="1:19" x14ac:dyDescent="0.2">
      <c r="A3" s="651"/>
      <c r="B3" s="652"/>
      <c r="C3" s="652"/>
      <c r="D3" s="653"/>
      <c r="E3" s="24"/>
      <c r="F3" s="28"/>
      <c r="G3" s="28"/>
      <c r="H3" s="32"/>
      <c r="I3" s="28" t="s">
        <v>65</v>
      </c>
      <c r="J3" s="28"/>
      <c r="K3" s="28"/>
      <c r="L3" s="659" t="str">
        <f>Résultats!A71</f>
        <v>D1</v>
      </c>
      <c r="M3" s="668">
        <f>Résultats!B71</f>
        <v>44688</v>
      </c>
      <c r="N3" s="661" t="str">
        <f>Résultats!C71</f>
        <v>17h00</v>
      </c>
      <c r="O3" s="661">
        <f>Résultats!D71</f>
        <v>0</v>
      </c>
      <c r="P3" s="661" t="str">
        <f>Résultats!E71</f>
        <v>II B</v>
      </c>
      <c r="Q3" s="661" t="s">
        <v>302</v>
      </c>
      <c r="R3" s="665"/>
      <c r="S3" s="21"/>
    </row>
    <row r="4" spans="1:19" ht="13.5" thickBot="1" x14ac:dyDescent="0.25">
      <c r="A4" s="651"/>
      <c r="B4" s="652"/>
      <c r="C4" s="652"/>
      <c r="D4" s="653"/>
      <c r="E4" s="24"/>
      <c r="F4" s="28"/>
      <c r="G4" s="28"/>
      <c r="H4" s="28"/>
      <c r="I4" s="28"/>
      <c r="J4" s="28"/>
      <c r="K4" s="28"/>
      <c r="L4" s="672"/>
      <c r="M4" s="669"/>
      <c r="N4" s="670"/>
      <c r="O4" s="670"/>
      <c r="P4" s="670"/>
      <c r="Q4" s="670"/>
      <c r="R4" s="671"/>
      <c r="S4" s="21"/>
    </row>
    <row r="5" spans="1:19" ht="13.5" thickBot="1" x14ac:dyDescent="0.25">
      <c r="A5" s="654"/>
      <c r="B5" s="655"/>
      <c r="C5" s="655"/>
      <c r="D5" s="656"/>
      <c r="E5" s="24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31"/>
      <c r="S5" s="21"/>
    </row>
    <row r="6" spans="1:19" x14ac:dyDescent="0.2">
      <c r="A6" s="24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31"/>
      <c r="S6" s="21"/>
    </row>
    <row r="7" spans="1:19" ht="12" customHeight="1" x14ac:dyDescent="0.2">
      <c r="A7" s="248"/>
      <c r="B7" s="28"/>
      <c r="C7" s="28"/>
      <c r="D7" s="28"/>
      <c r="E7" s="28"/>
      <c r="F7" s="28"/>
      <c r="G7" s="28"/>
      <c r="H7" s="32" t="s">
        <v>68</v>
      </c>
      <c r="I7" s="32" t="s">
        <v>69</v>
      </c>
      <c r="J7" s="32" t="s">
        <v>70</v>
      </c>
      <c r="K7" s="32" t="s">
        <v>71</v>
      </c>
      <c r="L7" s="32" t="s">
        <v>72</v>
      </c>
      <c r="M7" s="32" t="s">
        <v>73</v>
      </c>
      <c r="N7" s="32" t="s">
        <v>74</v>
      </c>
      <c r="O7" s="40" t="s">
        <v>75</v>
      </c>
      <c r="P7" s="40"/>
      <c r="Q7" s="40" t="s">
        <v>76</v>
      </c>
      <c r="R7" s="251"/>
      <c r="S7" s="21"/>
    </row>
    <row r="8" spans="1:19" ht="18.75" customHeight="1" x14ac:dyDescent="0.2">
      <c r="A8" s="248"/>
      <c r="B8" s="41" t="s">
        <v>77</v>
      </c>
      <c r="C8" s="42" t="str">
        <f>Résultats!E71</f>
        <v>II B</v>
      </c>
      <c r="D8" s="43"/>
      <c r="E8" s="43"/>
      <c r="F8" s="44"/>
      <c r="G8" s="28"/>
      <c r="H8" s="32">
        <v>1</v>
      </c>
      <c r="I8" s="32" t="s">
        <v>78</v>
      </c>
      <c r="J8" s="32"/>
      <c r="K8" s="32"/>
      <c r="L8" s="32"/>
      <c r="M8" s="32"/>
      <c r="N8" s="32"/>
      <c r="O8" s="45"/>
      <c r="P8" s="46"/>
      <c r="Q8" s="45"/>
      <c r="R8" s="252"/>
      <c r="S8" s="21"/>
    </row>
    <row r="9" spans="1:19" ht="18.75" customHeight="1" x14ac:dyDescent="0.2">
      <c r="A9" s="248"/>
      <c r="B9" s="47" t="s">
        <v>79</v>
      </c>
      <c r="C9" s="48" t="str">
        <f>VLOOKUP(C8,clubs,2,TRUE)</f>
        <v>LX085</v>
      </c>
      <c r="D9" s="657" t="s">
        <v>264</v>
      </c>
      <c r="E9" s="657"/>
      <c r="F9" s="49"/>
      <c r="G9" s="28"/>
      <c r="H9" s="32">
        <v>2</v>
      </c>
      <c r="I9" s="32" t="s">
        <v>80</v>
      </c>
      <c r="J9" s="32"/>
      <c r="K9" s="32"/>
      <c r="L9" s="32"/>
      <c r="M9" s="32"/>
      <c r="N9" s="32"/>
      <c r="O9" s="45"/>
      <c r="P9" s="46"/>
      <c r="Q9" s="45"/>
      <c r="R9" s="252"/>
      <c r="S9" s="21"/>
    </row>
    <row r="10" spans="1:19" ht="18.75" customHeight="1" x14ac:dyDescent="0.2">
      <c r="A10" s="248"/>
      <c r="B10" s="50" t="s">
        <v>81</v>
      </c>
      <c r="C10" s="51"/>
      <c r="D10" s="52"/>
      <c r="E10" s="52" t="s">
        <v>261</v>
      </c>
      <c r="F10" s="52" t="s">
        <v>82</v>
      </c>
      <c r="G10" s="28"/>
      <c r="H10" s="32">
        <v>3</v>
      </c>
      <c r="I10" s="32" t="s">
        <v>83</v>
      </c>
      <c r="J10" s="32"/>
      <c r="K10" s="32"/>
      <c r="L10" s="32"/>
      <c r="M10" s="32"/>
      <c r="N10" s="32"/>
      <c r="O10" s="45"/>
      <c r="P10" s="53"/>
      <c r="Q10" s="45"/>
      <c r="R10" s="253"/>
      <c r="S10" s="21"/>
    </row>
    <row r="11" spans="1:19" ht="18.75" customHeight="1" x14ac:dyDescent="0.2">
      <c r="A11" s="248"/>
      <c r="B11" s="54"/>
      <c r="C11" s="55"/>
      <c r="D11" s="52"/>
      <c r="E11" s="181" t="e">
        <f>VLOOKUP(C$8,joueurs3,3,FALSE)</f>
        <v>#N/A</v>
      </c>
      <c r="F11" s="52"/>
      <c r="G11" s="28"/>
      <c r="H11" s="32">
        <v>4</v>
      </c>
      <c r="I11" s="32" t="s">
        <v>84</v>
      </c>
      <c r="J11" s="32"/>
      <c r="K11" s="32"/>
      <c r="L11" s="32"/>
      <c r="M11" s="32"/>
      <c r="N11" s="32"/>
      <c r="O11" s="45"/>
      <c r="P11" s="46"/>
      <c r="Q11" s="45"/>
      <c r="R11" s="252"/>
      <c r="S11" s="21"/>
    </row>
    <row r="12" spans="1:19" ht="18.75" customHeight="1" x14ac:dyDescent="0.2">
      <c r="A12" s="248"/>
      <c r="B12" s="54"/>
      <c r="C12" s="55"/>
      <c r="D12" s="52"/>
      <c r="E12" s="181" t="e">
        <f>VLOOKUP(C$8,joueurs3,4,FALSE)</f>
        <v>#N/A</v>
      </c>
      <c r="F12" s="52"/>
      <c r="G12" s="28"/>
      <c r="H12" s="32">
        <v>5</v>
      </c>
      <c r="I12" s="32" t="s">
        <v>85</v>
      </c>
      <c r="J12" s="32"/>
      <c r="K12" s="32"/>
      <c r="L12" s="32"/>
      <c r="M12" s="32"/>
      <c r="N12" s="32"/>
      <c r="O12" s="45"/>
      <c r="P12" s="46"/>
      <c r="Q12" s="45"/>
      <c r="R12" s="252"/>
      <c r="S12" s="21"/>
    </row>
    <row r="13" spans="1:19" ht="18.75" customHeight="1" x14ac:dyDescent="0.2">
      <c r="A13" s="248"/>
      <c r="B13" s="54"/>
      <c r="C13" s="55"/>
      <c r="D13" s="52"/>
      <c r="E13" s="181" t="e">
        <f>VLOOKUP(C$8,joueurs3,5,FALSE)</f>
        <v>#N/A</v>
      </c>
      <c r="F13" s="52"/>
      <c r="G13" s="28"/>
      <c r="H13" s="32">
        <v>6</v>
      </c>
      <c r="I13" s="32" t="s">
        <v>86</v>
      </c>
      <c r="J13" s="32"/>
      <c r="K13" s="32"/>
      <c r="L13" s="32"/>
      <c r="M13" s="32"/>
      <c r="N13" s="32"/>
      <c r="O13" s="45"/>
      <c r="P13" s="46"/>
      <c r="Q13" s="45"/>
      <c r="R13" s="252"/>
      <c r="S13" s="21"/>
    </row>
    <row r="14" spans="1:19" ht="18.75" customHeight="1" x14ac:dyDescent="0.2">
      <c r="A14" s="248"/>
      <c r="B14" s="54"/>
      <c r="C14" s="55"/>
      <c r="D14" s="52"/>
      <c r="E14" s="181" t="e">
        <f>VLOOKUP(C$8,joueurs3,6,FALSE)</f>
        <v>#N/A</v>
      </c>
      <c r="F14" s="52"/>
      <c r="G14" s="28"/>
      <c r="H14" s="32">
        <v>7</v>
      </c>
      <c r="I14" s="32" t="s">
        <v>87</v>
      </c>
      <c r="J14" s="32"/>
      <c r="K14" s="32"/>
      <c r="L14" s="32"/>
      <c r="M14" s="32"/>
      <c r="N14" s="32"/>
      <c r="O14" s="45"/>
      <c r="P14" s="46"/>
      <c r="Q14" s="45"/>
      <c r="R14" s="252"/>
      <c r="S14" s="21"/>
    </row>
    <row r="15" spans="1:19" ht="18.75" customHeight="1" x14ac:dyDescent="0.2">
      <c r="A15" s="248"/>
      <c r="B15" s="28"/>
      <c r="C15" s="28"/>
      <c r="D15" s="28"/>
      <c r="E15" s="28"/>
      <c r="F15" s="28"/>
      <c r="G15" s="28"/>
      <c r="H15" s="32">
        <v>8</v>
      </c>
      <c r="I15" s="32" t="s">
        <v>88</v>
      </c>
      <c r="J15" s="32"/>
      <c r="K15" s="32"/>
      <c r="L15" s="32"/>
      <c r="M15" s="32"/>
      <c r="N15" s="32"/>
      <c r="O15" s="45"/>
      <c r="P15" s="46"/>
      <c r="Q15" s="45"/>
      <c r="R15" s="252"/>
      <c r="S15" s="21"/>
    </row>
    <row r="16" spans="1:19" ht="18.75" customHeight="1" x14ac:dyDescent="0.2">
      <c r="A16" s="248"/>
      <c r="B16" s="41" t="s">
        <v>89</v>
      </c>
      <c r="C16" s="42" t="str">
        <f>Résultats!F71</f>
        <v>II A</v>
      </c>
      <c r="D16" s="43"/>
      <c r="E16" s="43"/>
      <c r="F16" s="44"/>
      <c r="G16" s="28"/>
      <c r="H16" s="32">
        <v>9</v>
      </c>
      <c r="I16" s="32" t="s">
        <v>90</v>
      </c>
      <c r="J16" s="32"/>
      <c r="K16" s="32"/>
      <c r="L16" s="32"/>
      <c r="M16" s="32"/>
      <c r="N16" s="32"/>
      <c r="O16" s="45"/>
      <c r="P16" s="46"/>
      <c r="Q16" s="45"/>
      <c r="R16" s="252"/>
      <c r="S16" s="21"/>
    </row>
    <row r="17" spans="1:19" ht="18.75" customHeight="1" x14ac:dyDescent="0.2">
      <c r="A17" s="248"/>
      <c r="B17" s="47" t="s">
        <v>79</v>
      </c>
      <c r="C17" s="48" t="str">
        <f>VLOOKUP(C16,clubs,2,TRUE)</f>
        <v>LX085</v>
      </c>
      <c r="D17" s="657" t="s">
        <v>264</v>
      </c>
      <c r="E17" s="657"/>
      <c r="F17" s="49"/>
      <c r="G17" s="28"/>
      <c r="H17" s="32">
        <v>10</v>
      </c>
      <c r="I17" s="32" t="s">
        <v>60</v>
      </c>
      <c r="J17" s="32"/>
      <c r="K17" s="32"/>
      <c r="L17" s="32"/>
      <c r="M17" s="32"/>
      <c r="N17" s="32"/>
      <c r="O17" s="45"/>
      <c r="P17" s="46"/>
      <c r="Q17" s="45"/>
      <c r="R17" s="252"/>
      <c r="S17" s="21"/>
    </row>
    <row r="18" spans="1:19" ht="18.75" customHeight="1" x14ac:dyDescent="0.2">
      <c r="A18" s="248"/>
      <c r="B18" s="50" t="s">
        <v>81</v>
      </c>
      <c r="C18" s="51"/>
      <c r="D18" s="52"/>
      <c r="E18" s="52" t="s">
        <v>261</v>
      </c>
      <c r="F18" s="52" t="s">
        <v>82</v>
      </c>
      <c r="G18" s="28"/>
      <c r="H18" s="32">
        <v>11</v>
      </c>
      <c r="I18" s="32" t="s">
        <v>91</v>
      </c>
      <c r="J18" s="32"/>
      <c r="K18" s="32"/>
      <c r="L18" s="32"/>
      <c r="M18" s="32"/>
      <c r="N18" s="32"/>
      <c r="O18" s="45"/>
      <c r="P18" s="46"/>
      <c r="Q18" s="45"/>
      <c r="R18" s="252"/>
      <c r="S18" s="21"/>
    </row>
    <row r="19" spans="1:19" ht="18.75" customHeight="1" x14ac:dyDescent="0.2">
      <c r="A19" s="248"/>
      <c r="B19" s="54"/>
      <c r="C19" s="55"/>
      <c r="D19" s="52"/>
      <c r="E19" s="181" t="e">
        <f>VLOOKUP(C$16,joueurs3,3,FALSE)</f>
        <v>#N/A</v>
      </c>
      <c r="F19" s="52"/>
      <c r="G19" s="28"/>
      <c r="H19" s="32">
        <v>12</v>
      </c>
      <c r="I19" s="32" t="s">
        <v>59</v>
      </c>
      <c r="J19" s="32"/>
      <c r="K19" s="32"/>
      <c r="L19" s="32"/>
      <c r="M19" s="32"/>
      <c r="N19" s="32"/>
      <c r="O19" s="45"/>
      <c r="P19" s="46"/>
      <c r="Q19" s="45"/>
      <c r="R19" s="252"/>
      <c r="S19" s="21"/>
    </row>
    <row r="20" spans="1:19" ht="18.75" customHeight="1" x14ac:dyDescent="0.2">
      <c r="A20" s="248"/>
      <c r="B20" s="54"/>
      <c r="C20" s="55"/>
      <c r="D20" s="52"/>
      <c r="E20" s="181" t="e">
        <f>VLOOKUP(C$16,joueurs3,4,FALSE)</f>
        <v>#N/A</v>
      </c>
      <c r="F20" s="52"/>
      <c r="G20" s="28"/>
      <c r="H20" s="32">
        <v>13</v>
      </c>
      <c r="I20" s="32" t="s">
        <v>92</v>
      </c>
      <c r="J20" s="32"/>
      <c r="K20" s="32"/>
      <c r="L20" s="32"/>
      <c r="M20" s="32"/>
      <c r="N20" s="32"/>
      <c r="O20" s="45"/>
      <c r="P20" s="46"/>
      <c r="Q20" s="45"/>
      <c r="R20" s="252"/>
      <c r="S20" s="21"/>
    </row>
    <row r="21" spans="1:19" ht="18.75" customHeight="1" x14ac:dyDescent="0.2">
      <c r="A21" s="248"/>
      <c r="B21" s="54"/>
      <c r="C21" s="55"/>
      <c r="D21" s="52"/>
      <c r="E21" s="181" t="e">
        <f>VLOOKUP(C$16,joueurs3,5,FALSE)</f>
        <v>#N/A</v>
      </c>
      <c r="F21" s="52"/>
      <c r="G21" s="28"/>
      <c r="H21" s="32">
        <v>14</v>
      </c>
      <c r="I21" s="32" t="s">
        <v>93</v>
      </c>
      <c r="J21" s="32"/>
      <c r="K21" s="32"/>
      <c r="L21" s="32"/>
      <c r="M21" s="32"/>
      <c r="N21" s="32"/>
      <c r="O21" s="45"/>
      <c r="P21" s="46"/>
      <c r="Q21" s="45"/>
      <c r="R21" s="252"/>
      <c r="S21" s="21"/>
    </row>
    <row r="22" spans="1:19" ht="18.75" customHeight="1" x14ac:dyDescent="0.2">
      <c r="A22" s="248"/>
      <c r="B22" s="54"/>
      <c r="C22" s="55"/>
      <c r="D22" s="52"/>
      <c r="E22" s="181" t="e">
        <f>VLOOKUP(C$16,joueurs3,6,FALSE)</f>
        <v>#N/A</v>
      </c>
      <c r="F22" s="52"/>
      <c r="G22" s="28"/>
      <c r="H22" s="32">
        <v>15</v>
      </c>
      <c r="I22" s="32" t="s">
        <v>94</v>
      </c>
      <c r="J22" s="32"/>
      <c r="K22" s="32"/>
      <c r="L22" s="32"/>
      <c r="M22" s="32"/>
      <c r="N22" s="32"/>
      <c r="O22" s="45"/>
      <c r="P22" s="46"/>
      <c r="Q22" s="45"/>
      <c r="R22" s="252"/>
      <c r="S22" s="21"/>
    </row>
    <row r="23" spans="1:19" ht="18.75" customHeight="1" x14ac:dyDescent="0.2">
      <c r="A23" s="248"/>
      <c r="B23" s="28"/>
      <c r="C23" s="28"/>
      <c r="D23" s="28"/>
      <c r="E23" s="28"/>
      <c r="F23" s="28"/>
      <c r="G23" s="28"/>
      <c r="H23" s="32">
        <v>16</v>
      </c>
      <c r="I23" s="32" t="s">
        <v>95</v>
      </c>
      <c r="J23" s="32"/>
      <c r="K23" s="32"/>
      <c r="L23" s="32"/>
      <c r="M23" s="32"/>
      <c r="N23" s="32"/>
      <c r="O23" s="45"/>
      <c r="P23" s="46"/>
      <c r="Q23" s="45"/>
      <c r="R23" s="252"/>
      <c r="S23" s="21"/>
    </row>
    <row r="24" spans="1:19" ht="13.5" thickBot="1" x14ac:dyDescent="0.25">
      <c r="A24" s="24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1"/>
      <c r="S24" s="21"/>
    </row>
    <row r="25" spans="1:19" ht="18.75" customHeight="1" thickBot="1" x14ac:dyDescent="0.25">
      <c r="A25" s="248"/>
      <c r="B25" s="41" t="s">
        <v>96</v>
      </c>
      <c r="C25" s="43" t="s">
        <v>97</v>
      </c>
      <c r="D25" s="43"/>
      <c r="E25" s="43"/>
      <c r="F25" s="43" t="s">
        <v>98</v>
      </c>
      <c r="G25" s="43"/>
      <c r="H25" s="44"/>
      <c r="I25" s="28"/>
      <c r="J25" s="28"/>
      <c r="K25" s="28"/>
      <c r="L25" s="28"/>
      <c r="M25" s="56" t="s">
        <v>99</v>
      </c>
      <c r="N25" s="57"/>
      <c r="O25" s="56" t="s">
        <v>100</v>
      </c>
      <c r="P25" s="58"/>
      <c r="Q25" s="56"/>
      <c r="R25" s="57"/>
      <c r="S25" s="21"/>
    </row>
    <row r="26" spans="1:19" ht="18.75" customHeight="1" x14ac:dyDescent="0.2">
      <c r="A26" s="248"/>
      <c r="B26" s="47" t="s">
        <v>101</v>
      </c>
      <c r="C26" s="48" t="s">
        <v>97</v>
      </c>
      <c r="D26" s="48"/>
      <c r="E26" s="48"/>
      <c r="F26" s="48"/>
      <c r="G26" s="48"/>
      <c r="H26" s="49"/>
      <c r="I26" s="28"/>
      <c r="J26" s="28"/>
      <c r="K26" s="28"/>
      <c r="L26" s="28"/>
      <c r="M26" s="28"/>
      <c r="N26" s="28"/>
      <c r="O26" s="28"/>
      <c r="P26" s="28"/>
      <c r="Q26" s="28"/>
      <c r="R26" s="31"/>
      <c r="S26" s="21"/>
    </row>
    <row r="27" spans="1:19" ht="18.75" customHeight="1" x14ac:dyDescent="0.2">
      <c r="A27" s="248"/>
      <c r="B27" s="41" t="s">
        <v>102</v>
      </c>
      <c r="C27" s="43" t="s">
        <v>97</v>
      </c>
      <c r="D27" s="43"/>
      <c r="E27" s="43"/>
      <c r="F27" s="43" t="s">
        <v>98</v>
      </c>
      <c r="G27" s="43"/>
      <c r="H27" s="44"/>
      <c r="I27" s="28"/>
      <c r="J27" s="28"/>
      <c r="K27" s="28"/>
      <c r="L27" s="28"/>
      <c r="M27" s="28" t="s">
        <v>103</v>
      </c>
      <c r="N27" s="28"/>
      <c r="O27" s="28"/>
      <c r="P27" s="28"/>
      <c r="Q27" s="28"/>
      <c r="R27" s="31"/>
      <c r="S27" s="21"/>
    </row>
    <row r="28" spans="1:19" ht="18.75" customHeight="1" x14ac:dyDescent="0.2">
      <c r="A28" s="248"/>
      <c r="B28" s="47" t="s">
        <v>101</v>
      </c>
      <c r="C28" s="48" t="s">
        <v>97</v>
      </c>
      <c r="D28" s="48"/>
      <c r="E28" s="48"/>
      <c r="F28" s="48"/>
      <c r="G28" s="48"/>
      <c r="H28" s="49"/>
      <c r="I28" s="28"/>
      <c r="J28" s="28"/>
      <c r="K28" s="28"/>
      <c r="L28" s="28"/>
      <c r="M28" s="28"/>
      <c r="N28" s="28"/>
      <c r="O28" s="28"/>
      <c r="P28" s="28"/>
      <c r="Q28" s="28"/>
      <c r="R28" s="31"/>
      <c r="S28" s="21"/>
    </row>
    <row r="29" spans="1:19" x14ac:dyDescent="0.2">
      <c r="A29" s="24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1"/>
      <c r="S29" s="21"/>
    </row>
    <row r="30" spans="1:19" ht="19.5" customHeight="1" thickBot="1" x14ac:dyDescent="0.25">
      <c r="A30" s="249"/>
      <c r="B30" s="35" t="s">
        <v>104</v>
      </c>
      <c r="C30" s="35" t="s">
        <v>281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  <c r="S30" s="21"/>
    </row>
    <row r="31" spans="1:19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</sheetData>
  <customSheetViews>
    <customSheetView guid="{32D1E7BF-E367-4F47-AECB-CBEFA55FAD2E}" fitToPage="1">
      <selection activeCell="S27" sqref="S27"/>
      <rowBreaks count="1" manualBreakCount="1">
        <brk id="21" max="16383" man="1"/>
      </rowBreaks>
      <colBreaks count="1" manualBreakCount="1">
        <brk id="22" max="1048575" man="1"/>
      </colBreaks>
      <pageMargins left="0.70866141732283472" right="0.70866141732283472" top="0.74803149606299213" bottom="0.74803149606299213" header="0.31496062992125984" footer="0.31496062992125984"/>
      <pageSetup paperSize="9" scale="82" orientation="landscape" r:id="rId1"/>
    </customSheetView>
  </customSheetViews>
  <mergeCells count="13">
    <mergeCell ref="D9:E9"/>
    <mergeCell ref="D17:E17"/>
    <mergeCell ref="A1:D5"/>
    <mergeCell ref="L1:L2"/>
    <mergeCell ref="M1:M2"/>
    <mergeCell ref="N1:N2"/>
    <mergeCell ref="O1:P2"/>
    <mergeCell ref="Q1:R2"/>
    <mergeCell ref="L3:L4"/>
    <mergeCell ref="M3:M4"/>
    <mergeCell ref="N3:N4"/>
    <mergeCell ref="O3:P4"/>
    <mergeCell ref="Q3:R4"/>
  </mergeCells>
  <pageMargins left="0.70866141732283472" right="0.70866141732283472" top="0.74803149606299213" bottom="0.74803149606299213" header="0.31496062992125984" footer="0.31496062992125984"/>
  <pageSetup paperSize="9" scale="84" orientation="landscape" r:id="rId2"/>
  <rowBreaks count="1" manualBreakCount="1">
    <brk id="20" max="16383" man="1"/>
  </rowBreaks>
  <colBreaks count="1" manualBreakCount="1">
    <brk id="2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R90"/>
  <sheetViews>
    <sheetView topLeftCell="A25" workbookViewId="0">
      <selection activeCell="X45" sqref="X45"/>
    </sheetView>
  </sheetViews>
  <sheetFormatPr baseColWidth="10" defaultRowHeight="12.75" x14ac:dyDescent="0.2"/>
  <cols>
    <col min="1" max="1" width="1.7109375" style="21" customWidth="1"/>
    <col min="2" max="2" width="14.7109375" style="21" customWidth="1"/>
    <col min="3" max="3" width="13.7109375" style="21" customWidth="1"/>
    <col min="4" max="6" width="5.7109375" style="21" customWidth="1"/>
    <col min="7" max="7" width="2.140625" style="21" customWidth="1"/>
    <col min="8" max="8" width="4.7109375" style="21" customWidth="1"/>
    <col min="9" max="9" width="5.7109375" style="21" customWidth="1"/>
    <col min="10" max="14" width="10.42578125" style="21" customWidth="1"/>
    <col min="15" max="18" width="5.7109375" style="21" customWidth="1"/>
    <col min="19" max="16384" width="11.42578125" style="21"/>
  </cols>
  <sheetData>
    <row r="1" spans="1:18" x14ac:dyDescent="0.2">
      <c r="A1" s="683" t="s">
        <v>297</v>
      </c>
      <c r="B1" s="684"/>
      <c r="C1" s="684"/>
      <c r="D1" s="685"/>
      <c r="E1" s="256"/>
      <c r="F1" s="257"/>
      <c r="G1" s="257"/>
      <c r="H1" s="257"/>
      <c r="I1" s="257"/>
      <c r="J1" s="257"/>
      <c r="K1" s="257"/>
      <c r="L1" s="700" t="s">
        <v>64</v>
      </c>
      <c r="M1" s="701" t="s">
        <v>3</v>
      </c>
      <c r="N1" s="702" t="s">
        <v>4</v>
      </c>
      <c r="O1" s="701" t="s">
        <v>282</v>
      </c>
      <c r="P1" s="701"/>
      <c r="Q1" s="701" t="s">
        <v>298</v>
      </c>
      <c r="R1" s="704"/>
    </row>
    <row r="2" spans="1:18" x14ac:dyDescent="0.2">
      <c r="A2" s="686"/>
      <c r="B2" s="687"/>
      <c r="C2" s="687"/>
      <c r="D2" s="688"/>
      <c r="E2" s="258"/>
      <c r="F2" s="250"/>
      <c r="G2" s="250"/>
      <c r="H2" s="259"/>
      <c r="I2" s="250" t="s">
        <v>62</v>
      </c>
      <c r="J2" s="250"/>
      <c r="K2" s="250"/>
      <c r="L2" s="692"/>
      <c r="M2" s="696"/>
      <c r="N2" s="703"/>
      <c r="O2" s="696"/>
      <c r="P2" s="696"/>
      <c r="Q2" s="696"/>
      <c r="R2" s="698"/>
    </row>
    <row r="3" spans="1:18" x14ac:dyDescent="0.2">
      <c r="A3" s="686"/>
      <c r="B3" s="687"/>
      <c r="C3" s="687"/>
      <c r="D3" s="688"/>
      <c r="E3" s="258"/>
      <c r="F3" s="250"/>
      <c r="G3" s="250"/>
      <c r="H3" s="260"/>
      <c r="I3" s="250" t="s">
        <v>65</v>
      </c>
      <c r="J3" s="250"/>
      <c r="K3" s="250"/>
      <c r="L3" s="692" t="str">
        <f>Résultats!A347</f>
        <v>UD1</v>
      </c>
      <c r="M3" s="694">
        <f>Résultats!B347</f>
        <v>44688</v>
      </c>
      <c r="N3" s="696" t="str">
        <f>Résultats!C347</f>
        <v>9H00</v>
      </c>
      <c r="O3" s="696">
        <f>Résultats!D347</f>
        <v>0</v>
      </c>
      <c r="P3" s="696" t="str">
        <f>Résultats!E347</f>
        <v>I</v>
      </c>
      <c r="Q3" s="696" t="s">
        <v>305</v>
      </c>
      <c r="R3" s="698"/>
    </row>
    <row r="4" spans="1:18" ht="13.5" thickBot="1" x14ac:dyDescent="0.25">
      <c r="A4" s="686"/>
      <c r="B4" s="687"/>
      <c r="C4" s="687"/>
      <c r="D4" s="688"/>
      <c r="E4" s="258"/>
      <c r="F4" s="250"/>
      <c r="G4" s="250"/>
      <c r="H4" s="250"/>
      <c r="I4" s="250"/>
      <c r="J4" s="250"/>
      <c r="K4" s="250"/>
      <c r="L4" s="693"/>
      <c r="M4" s="695"/>
      <c r="N4" s="697"/>
      <c r="O4" s="697"/>
      <c r="P4" s="697"/>
      <c r="Q4" s="697"/>
      <c r="R4" s="699"/>
    </row>
    <row r="5" spans="1:18" ht="13.5" thickBot="1" x14ac:dyDescent="0.25">
      <c r="A5" s="689"/>
      <c r="B5" s="690"/>
      <c r="C5" s="690"/>
      <c r="D5" s="691"/>
      <c r="E5" s="258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61"/>
    </row>
    <row r="6" spans="1:18" x14ac:dyDescent="0.2">
      <c r="A6" s="282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61"/>
    </row>
    <row r="7" spans="1:18" x14ac:dyDescent="0.2">
      <c r="A7" s="282"/>
      <c r="B7" s="250"/>
      <c r="C7" s="250"/>
      <c r="D7" s="250"/>
      <c r="E7" s="250"/>
      <c r="F7" s="250"/>
      <c r="G7" s="250"/>
      <c r="H7" s="260" t="s">
        <v>68</v>
      </c>
      <c r="I7" s="260" t="s">
        <v>69</v>
      </c>
      <c r="J7" s="260" t="s">
        <v>70</v>
      </c>
      <c r="K7" s="260" t="s">
        <v>71</v>
      </c>
      <c r="L7" s="260" t="s">
        <v>72</v>
      </c>
      <c r="M7" s="260" t="s">
        <v>73</v>
      </c>
      <c r="N7" s="260" t="s">
        <v>74</v>
      </c>
      <c r="O7" s="262" t="s">
        <v>75</v>
      </c>
      <c r="P7" s="262"/>
      <c r="Q7" s="262" t="s">
        <v>76</v>
      </c>
      <c r="R7" s="283"/>
    </row>
    <row r="8" spans="1:18" ht="19.149999999999999" customHeight="1" x14ac:dyDescent="0.2">
      <c r="A8" s="282"/>
      <c r="B8" s="263" t="s">
        <v>77</v>
      </c>
      <c r="C8" s="264" t="str">
        <f>Résultats!E347</f>
        <v>I</v>
      </c>
      <c r="D8" s="265"/>
      <c r="E8" s="265"/>
      <c r="F8" s="266"/>
      <c r="G8" s="250"/>
      <c r="H8" s="260">
        <v>1</v>
      </c>
      <c r="I8" s="260" t="s">
        <v>78</v>
      </c>
      <c r="J8" s="260"/>
      <c r="K8" s="260"/>
      <c r="L8" s="260"/>
      <c r="M8" s="260"/>
      <c r="N8" s="260"/>
      <c r="O8" s="267"/>
      <c r="P8" s="268"/>
      <c r="Q8" s="267"/>
      <c r="R8" s="284"/>
    </row>
    <row r="9" spans="1:18" ht="19.149999999999999" customHeight="1" x14ac:dyDescent="0.2">
      <c r="A9" s="282"/>
      <c r="B9" s="269" t="s">
        <v>79</v>
      </c>
      <c r="C9" s="270" t="str">
        <f>VLOOKUP(C8,clubs,2,TRUE)</f>
        <v>LX085</v>
      </c>
      <c r="D9" s="705" t="s">
        <v>264</v>
      </c>
      <c r="E9" s="705"/>
      <c r="F9" s="271"/>
      <c r="G9" s="250"/>
      <c r="H9" s="260">
        <v>2</v>
      </c>
      <c r="I9" s="260" t="s">
        <v>80</v>
      </c>
      <c r="J9" s="260"/>
      <c r="K9" s="260"/>
      <c r="L9" s="260"/>
      <c r="M9" s="260"/>
      <c r="N9" s="260"/>
      <c r="O9" s="267"/>
      <c r="P9" s="268"/>
      <c r="Q9" s="267"/>
      <c r="R9" s="284"/>
    </row>
    <row r="10" spans="1:18" ht="19.149999999999999" customHeight="1" x14ac:dyDescent="0.2">
      <c r="A10" s="282"/>
      <c r="B10" s="272" t="s">
        <v>81</v>
      </c>
      <c r="C10" s="273"/>
      <c r="D10" s="174"/>
      <c r="E10" s="174" t="s">
        <v>261</v>
      </c>
      <c r="F10" s="174" t="s">
        <v>82</v>
      </c>
      <c r="G10" s="250"/>
      <c r="H10" s="260">
        <v>3</v>
      </c>
      <c r="I10" s="260" t="s">
        <v>83</v>
      </c>
      <c r="J10" s="260"/>
      <c r="K10" s="260"/>
      <c r="L10" s="260"/>
      <c r="M10" s="260"/>
      <c r="N10" s="260"/>
      <c r="O10" s="267"/>
      <c r="P10" s="274"/>
      <c r="Q10" s="267"/>
      <c r="R10" s="285"/>
    </row>
    <row r="11" spans="1:18" ht="19.149999999999999" customHeight="1" x14ac:dyDescent="0.2">
      <c r="A11" s="282"/>
      <c r="B11" s="275"/>
      <c r="C11" s="276"/>
      <c r="D11" s="174"/>
      <c r="E11" s="277" t="e">
        <f>VLOOKUP(C$8,joueurs3,3,FALSE)</f>
        <v>#N/A</v>
      </c>
      <c r="F11" s="174"/>
      <c r="G11" s="250"/>
      <c r="H11" s="260">
        <v>4</v>
      </c>
      <c r="I11" s="260" t="s">
        <v>84</v>
      </c>
      <c r="J11" s="260"/>
      <c r="K11" s="260"/>
      <c r="L11" s="260"/>
      <c r="M11" s="260"/>
      <c r="N11" s="260"/>
      <c r="O11" s="267"/>
      <c r="P11" s="268"/>
      <c r="Q11" s="267"/>
      <c r="R11" s="284"/>
    </row>
    <row r="12" spans="1:18" ht="19.149999999999999" customHeight="1" x14ac:dyDescent="0.2">
      <c r="A12" s="282"/>
      <c r="B12" s="275"/>
      <c r="C12" s="276"/>
      <c r="D12" s="174"/>
      <c r="E12" s="277" t="e">
        <f>VLOOKUP(C$8,joueurs3,4,FALSE)</f>
        <v>#N/A</v>
      </c>
      <c r="F12" s="174"/>
      <c r="G12" s="250"/>
      <c r="H12" s="260">
        <v>5</v>
      </c>
      <c r="I12" s="260" t="s">
        <v>85</v>
      </c>
      <c r="J12" s="260"/>
      <c r="K12" s="260"/>
      <c r="L12" s="260"/>
      <c r="M12" s="260"/>
      <c r="N12" s="260"/>
      <c r="O12" s="267"/>
      <c r="P12" s="268"/>
      <c r="Q12" s="267"/>
      <c r="R12" s="284"/>
    </row>
    <row r="13" spans="1:18" ht="19.149999999999999" customHeight="1" x14ac:dyDescent="0.2">
      <c r="A13" s="282"/>
      <c r="B13" s="275"/>
      <c r="C13" s="276"/>
      <c r="D13" s="174"/>
      <c r="E13" s="277" t="e">
        <f>VLOOKUP(C$8,joueurs3,5,FALSE)</f>
        <v>#N/A</v>
      </c>
      <c r="F13" s="174"/>
      <c r="G13" s="250"/>
      <c r="H13" s="260">
        <v>6</v>
      </c>
      <c r="I13" s="260" t="s">
        <v>86</v>
      </c>
      <c r="J13" s="260"/>
      <c r="K13" s="260"/>
      <c r="L13" s="260"/>
      <c r="M13" s="260"/>
      <c r="N13" s="260"/>
      <c r="O13" s="267"/>
      <c r="P13" s="268"/>
      <c r="Q13" s="267"/>
      <c r="R13" s="284"/>
    </row>
    <row r="14" spans="1:18" ht="19.149999999999999" customHeight="1" x14ac:dyDescent="0.2">
      <c r="A14" s="282"/>
      <c r="B14" s="275"/>
      <c r="C14" s="276"/>
      <c r="D14" s="174"/>
      <c r="E14" s="277" t="e">
        <f>VLOOKUP(C$8,joueurs3,6,FALSE)</f>
        <v>#N/A</v>
      </c>
      <c r="F14" s="174"/>
      <c r="G14" s="250"/>
      <c r="H14" s="260">
        <v>7</v>
      </c>
      <c r="I14" s="260" t="s">
        <v>87</v>
      </c>
      <c r="J14" s="260"/>
      <c r="K14" s="260"/>
      <c r="L14" s="260"/>
      <c r="M14" s="260"/>
      <c r="N14" s="260"/>
      <c r="O14" s="267"/>
      <c r="P14" s="268"/>
      <c r="Q14" s="267"/>
      <c r="R14" s="284"/>
    </row>
    <row r="15" spans="1:18" ht="19.149999999999999" customHeight="1" x14ac:dyDescent="0.2">
      <c r="A15" s="282"/>
      <c r="B15" s="250"/>
      <c r="C15" s="250"/>
      <c r="D15" s="250"/>
      <c r="E15" s="250"/>
      <c r="F15" s="250"/>
      <c r="G15" s="250"/>
      <c r="H15" s="260">
        <v>8</v>
      </c>
      <c r="I15" s="260" t="s">
        <v>88</v>
      </c>
      <c r="J15" s="260"/>
      <c r="K15" s="260"/>
      <c r="L15" s="260"/>
      <c r="M15" s="260"/>
      <c r="N15" s="260"/>
      <c r="O15" s="267"/>
      <c r="P15" s="268"/>
      <c r="Q15" s="267"/>
      <c r="R15" s="284"/>
    </row>
    <row r="16" spans="1:18" ht="19.149999999999999" customHeight="1" x14ac:dyDescent="0.2">
      <c r="A16" s="282"/>
      <c r="B16" s="263" t="s">
        <v>89</v>
      </c>
      <c r="C16" s="264" t="str">
        <f>Résultats!F347</f>
        <v>II A</v>
      </c>
      <c r="D16" s="265"/>
      <c r="E16" s="265"/>
      <c r="F16" s="266"/>
      <c r="G16" s="250"/>
      <c r="H16" s="260">
        <v>9</v>
      </c>
      <c r="I16" s="260" t="s">
        <v>90</v>
      </c>
      <c r="J16" s="260"/>
      <c r="K16" s="260"/>
      <c r="L16" s="260"/>
      <c r="M16" s="260"/>
      <c r="N16" s="260"/>
      <c r="O16" s="267"/>
      <c r="P16" s="268"/>
      <c r="Q16" s="267"/>
      <c r="R16" s="284"/>
    </row>
    <row r="17" spans="1:18" ht="19.149999999999999" customHeight="1" x14ac:dyDescent="0.2">
      <c r="A17" s="282"/>
      <c r="B17" s="269" t="s">
        <v>79</v>
      </c>
      <c r="C17" s="270" t="str">
        <f>VLOOKUP(C16,clubs,2,TRUE)</f>
        <v>LX085</v>
      </c>
      <c r="D17" s="705" t="s">
        <v>264</v>
      </c>
      <c r="E17" s="705"/>
      <c r="F17" s="271"/>
      <c r="G17" s="250"/>
      <c r="H17" s="260">
        <v>10</v>
      </c>
      <c r="I17" s="260" t="s">
        <v>60</v>
      </c>
      <c r="J17" s="260"/>
      <c r="K17" s="260"/>
      <c r="L17" s="260"/>
      <c r="M17" s="260"/>
      <c r="N17" s="260"/>
      <c r="O17" s="267"/>
      <c r="P17" s="268"/>
      <c r="Q17" s="267"/>
      <c r="R17" s="284"/>
    </row>
    <row r="18" spans="1:18" ht="19.149999999999999" customHeight="1" x14ac:dyDescent="0.2">
      <c r="A18" s="282"/>
      <c r="B18" s="272" t="s">
        <v>81</v>
      </c>
      <c r="C18" s="273"/>
      <c r="D18" s="174"/>
      <c r="E18" s="174" t="s">
        <v>261</v>
      </c>
      <c r="F18" s="174" t="s">
        <v>82</v>
      </c>
      <c r="G18" s="250"/>
      <c r="H18" s="260">
        <v>11</v>
      </c>
      <c r="I18" s="260" t="s">
        <v>91</v>
      </c>
      <c r="J18" s="260"/>
      <c r="K18" s="260"/>
      <c r="L18" s="260"/>
      <c r="M18" s="260"/>
      <c r="N18" s="260"/>
      <c r="O18" s="267"/>
      <c r="P18" s="268"/>
      <c r="Q18" s="267"/>
      <c r="R18" s="284"/>
    </row>
    <row r="19" spans="1:18" ht="19.149999999999999" customHeight="1" x14ac:dyDescent="0.2">
      <c r="A19" s="282"/>
      <c r="B19" s="275"/>
      <c r="C19" s="276"/>
      <c r="D19" s="174"/>
      <c r="E19" s="277" t="e">
        <f>VLOOKUP(C$16,joueurs3,3,FALSE)</f>
        <v>#N/A</v>
      </c>
      <c r="F19" s="174"/>
      <c r="G19" s="250"/>
      <c r="H19" s="260">
        <v>12</v>
      </c>
      <c r="I19" s="260" t="s">
        <v>59</v>
      </c>
      <c r="J19" s="260"/>
      <c r="K19" s="260"/>
      <c r="L19" s="260"/>
      <c r="M19" s="260"/>
      <c r="N19" s="260"/>
      <c r="O19" s="267"/>
      <c r="P19" s="268"/>
      <c r="Q19" s="267"/>
      <c r="R19" s="284"/>
    </row>
    <row r="20" spans="1:18" ht="19.149999999999999" customHeight="1" x14ac:dyDescent="0.2">
      <c r="A20" s="282"/>
      <c r="B20" s="275"/>
      <c r="C20" s="276"/>
      <c r="D20" s="174"/>
      <c r="E20" s="277" t="e">
        <f>VLOOKUP(C$16,joueurs3,4,FALSE)</f>
        <v>#N/A</v>
      </c>
      <c r="F20" s="174"/>
      <c r="G20" s="250"/>
      <c r="H20" s="260">
        <v>13</v>
      </c>
      <c r="I20" s="260" t="s">
        <v>92</v>
      </c>
      <c r="J20" s="260"/>
      <c r="K20" s="260"/>
      <c r="L20" s="260"/>
      <c r="M20" s="260"/>
      <c r="N20" s="260"/>
      <c r="O20" s="267"/>
      <c r="P20" s="268"/>
      <c r="Q20" s="267"/>
      <c r="R20" s="284"/>
    </row>
    <row r="21" spans="1:18" ht="19.149999999999999" customHeight="1" x14ac:dyDescent="0.2">
      <c r="A21" s="282"/>
      <c r="B21" s="275"/>
      <c r="C21" s="276"/>
      <c r="D21" s="174"/>
      <c r="E21" s="277" t="e">
        <f>VLOOKUP(C$16,joueurs3,5,FALSE)</f>
        <v>#N/A</v>
      </c>
      <c r="F21" s="174"/>
      <c r="G21" s="250"/>
      <c r="H21" s="260">
        <v>14</v>
      </c>
      <c r="I21" s="260" t="s">
        <v>93</v>
      </c>
      <c r="J21" s="260"/>
      <c r="K21" s="260"/>
      <c r="L21" s="260"/>
      <c r="M21" s="260"/>
      <c r="N21" s="260"/>
      <c r="O21" s="267"/>
      <c r="P21" s="268"/>
      <c r="Q21" s="267"/>
      <c r="R21" s="284"/>
    </row>
    <row r="22" spans="1:18" ht="19.149999999999999" customHeight="1" x14ac:dyDescent="0.2">
      <c r="A22" s="282"/>
      <c r="B22" s="275"/>
      <c r="C22" s="276"/>
      <c r="D22" s="174"/>
      <c r="E22" s="277" t="e">
        <f>VLOOKUP(C$16,joueurs3,6,FALSE)</f>
        <v>#N/A</v>
      </c>
      <c r="F22" s="174"/>
      <c r="G22" s="250"/>
      <c r="H22" s="260">
        <v>15</v>
      </c>
      <c r="I22" s="260" t="s">
        <v>94</v>
      </c>
      <c r="J22" s="260"/>
      <c r="K22" s="260"/>
      <c r="L22" s="260"/>
      <c r="M22" s="260"/>
      <c r="N22" s="260"/>
      <c r="O22" s="267"/>
      <c r="P22" s="268"/>
      <c r="Q22" s="267"/>
      <c r="R22" s="284"/>
    </row>
    <row r="23" spans="1:18" ht="19.149999999999999" customHeight="1" x14ac:dyDescent="0.2">
      <c r="A23" s="282"/>
      <c r="B23" s="250"/>
      <c r="C23" s="250"/>
      <c r="D23" s="250"/>
      <c r="E23" s="250"/>
      <c r="F23" s="250"/>
      <c r="G23" s="250"/>
      <c r="H23" s="260">
        <v>16</v>
      </c>
      <c r="I23" s="260" t="s">
        <v>95</v>
      </c>
      <c r="J23" s="260"/>
      <c r="K23" s="260"/>
      <c r="L23" s="260"/>
      <c r="M23" s="260"/>
      <c r="N23" s="260"/>
      <c r="O23" s="267"/>
      <c r="P23" s="268"/>
      <c r="Q23" s="267"/>
      <c r="R23" s="284"/>
    </row>
    <row r="24" spans="1:18" ht="19.149999999999999" customHeight="1" thickBot="1" x14ac:dyDescent="0.25">
      <c r="A24" s="282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61"/>
    </row>
    <row r="25" spans="1:18" ht="19.149999999999999" customHeight="1" thickBot="1" x14ac:dyDescent="0.25">
      <c r="A25" s="282"/>
      <c r="B25" s="263" t="s">
        <v>96</v>
      </c>
      <c r="C25" s="265" t="s">
        <v>97</v>
      </c>
      <c r="D25" s="265"/>
      <c r="E25" s="265"/>
      <c r="F25" s="265" t="s">
        <v>98</v>
      </c>
      <c r="G25" s="265"/>
      <c r="H25" s="266"/>
      <c r="I25" s="250"/>
      <c r="J25" s="250"/>
      <c r="K25" s="250"/>
      <c r="L25" s="250"/>
      <c r="M25" s="278" t="s">
        <v>99</v>
      </c>
      <c r="N25" s="279"/>
      <c r="O25" s="278" t="s">
        <v>100</v>
      </c>
      <c r="P25" s="280"/>
      <c r="Q25" s="278"/>
      <c r="R25" s="279"/>
    </row>
    <row r="26" spans="1:18" ht="19.149999999999999" customHeight="1" x14ac:dyDescent="0.2">
      <c r="A26" s="282"/>
      <c r="B26" s="269" t="s">
        <v>101</v>
      </c>
      <c r="C26" s="270" t="s">
        <v>97</v>
      </c>
      <c r="D26" s="270"/>
      <c r="E26" s="270"/>
      <c r="F26" s="270"/>
      <c r="G26" s="270"/>
      <c r="H26" s="271"/>
      <c r="I26" s="250"/>
      <c r="J26" s="250"/>
      <c r="K26" s="250"/>
      <c r="L26" s="250"/>
      <c r="M26" s="250"/>
      <c r="N26" s="250"/>
      <c r="O26" s="250"/>
      <c r="P26" s="250"/>
      <c r="Q26" s="250"/>
      <c r="R26" s="261"/>
    </row>
    <row r="27" spans="1:18" ht="19.149999999999999" customHeight="1" x14ac:dyDescent="0.2">
      <c r="A27" s="282"/>
      <c r="B27" s="263" t="s">
        <v>102</v>
      </c>
      <c r="C27" s="265" t="s">
        <v>97</v>
      </c>
      <c r="D27" s="265"/>
      <c r="E27" s="265"/>
      <c r="F27" s="265" t="s">
        <v>98</v>
      </c>
      <c r="G27" s="265"/>
      <c r="H27" s="266"/>
      <c r="I27" s="250"/>
      <c r="J27" s="250"/>
      <c r="K27" s="250"/>
      <c r="L27" s="250"/>
      <c r="M27" s="250" t="s">
        <v>103</v>
      </c>
      <c r="N27" s="250"/>
      <c r="O27" s="250"/>
      <c r="P27" s="250"/>
      <c r="Q27" s="250"/>
      <c r="R27" s="261"/>
    </row>
    <row r="28" spans="1:18" ht="19.149999999999999" customHeight="1" x14ac:dyDescent="0.2">
      <c r="A28" s="282"/>
      <c r="B28" s="269" t="s">
        <v>101</v>
      </c>
      <c r="C28" s="270" t="s">
        <v>97</v>
      </c>
      <c r="D28" s="270"/>
      <c r="E28" s="270"/>
      <c r="F28" s="270"/>
      <c r="G28" s="270"/>
      <c r="H28" s="271"/>
      <c r="I28" s="250"/>
      <c r="J28" s="250"/>
      <c r="K28" s="250"/>
      <c r="L28" s="250"/>
      <c r="M28" s="250"/>
      <c r="N28" s="250"/>
      <c r="O28" s="250"/>
      <c r="P28" s="250"/>
      <c r="Q28" s="250"/>
      <c r="R28" s="261"/>
    </row>
    <row r="29" spans="1:18" x14ac:dyDescent="0.2">
      <c r="A29" s="282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61"/>
    </row>
    <row r="30" spans="1:18" ht="13.5" thickBot="1" x14ac:dyDescent="0.25">
      <c r="A30" s="286"/>
      <c r="B30" s="281" t="s">
        <v>104</v>
      </c>
      <c r="C30" s="281" t="s">
        <v>303</v>
      </c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7"/>
    </row>
    <row r="31" spans="1:18" x14ac:dyDescent="0.2">
      <c r="A31" s="683" t="s">
        <v>297</v>
      </c>
      <c r="B31" s="684"/>
      <c r="C31" s="684"/>
      <c r="D31" s="685"/>
      <c r="E31" s="256"/>
      <c r="F31" s="257"/>
      <c r="G31" s="257"/>
      <c r="H31" s="257"/>
      <c r="I31" s="257"/>
      <c r="J31" s="257"/>
      <c r="K31" s="257"/>
      <c r="L31" s="700" t="s">
        <v>64</v>
      </c>
      <c r="M31" s="701" t="s">
        <v>3</v>
      </c>
      <c r="N31" s="702" t="s">
        <v>4</v>
      </c>
      <c r="O31" s="701" t="s">
        <v>282</v>
      </c>
      <c r="P31" s="701"/>
      <c r="Q31" s="701" t="s">
        <v>298</v>
      </c>
      <c r="R31" s="704"/>
    </row>
    <row r="32" spans="1:18" x14ac:dyDescent="0.2">
      <c r="A32" s="686"/>
      <c r="B32" s="687"/>
      <c r="C32" s="687"/>
      <c r="D32" s="688"/>
      <c r="E32" s="258"/>
      <c r="F32" s="250"/>
      <c r="G32" s="250"/>
      <c r="H32" s="259"/>
      <c r="I32" s="250" t="s">
        <v>62</v>
      </c>
      <c r="J32" s="250"/>
      <c r="K32" s="250"/>
      <c r="L32" s="692"/>
      <c r="M32" s="696"/>
      <c r="N32" s="703"/>
      <c r="O32" s="696"/>
      <c r="P32" s="696"/>
      <c r="Q32" s="696"/>
      <c r="R32" s="698"/>
    </row>
    <row r="33" spans="1:18" x14ac:dyDescent="0.2">
      <c r="A33" s="686"/>
      <c r="B33" s="687"/>
      <c r="C33" s="687"/>
      <c r="D33" s="688"/>
      <c r="E33" s="258"/>
      <c r="F33" s="250"/>
      <c r="G33" s="250"/>
      <c r="H33" s="260"/>
      <c r="I33" s="250" t="s">
        <v>65</v>
      </c>
      <c r="J33" s="250"/>
      <c r="K33" s="250"/>
      <c r="L33" s="692" t="str">
        <f>Résultats!A348</f>
        <v>UD2</v>
      </c>
      <c r="M33" s="694">
        <f>Résultats!B348</f>
        <v>44688</v>
      </c>
      <c r="N33" s="696" t="str">
        <f>Résultats!C348</f>
        <v>13H00</v>
      </c>
      <c r="O33" s="696">
        <f>Résultats!D348</f>
        <v>0</v>
      </c>
      <c r="P33" s="696" t="str">
        <f>Résultats!E348</f>
        <v>II B</v>
      </c>
      <c r="Q33" s="696" t="s">
        <v>305</v>
      </c>
      <c r="R33" s="698"/>
    </row>
    <row r="34" spans="1:18" ht="13.5" thickBot="1" x14ac:dyDescent="0.25">
      <c r="A34" s="686"/>
      <c r="B34" s="687"/>
      <c r="C34" s="687"/>
      <c r="D34" s="688"/>
      <c r="E34" s="258"/>
      <c r="F34" s="250"/>
      <c r="G34" s="250"/>
      <c r="H34" s="250"/>
      <c r="I34" s="250"/>
      <c r="J34" s="250"/>
      <c r="K34" s="250"/>
      <c r="L34" s="693"/>
      <c r="M34" s="695"/>
      <c r="N34" s="697"/>
      <c r="O34" s="697"/>
      <c r="P34" s="697"/>
      <c r="Q34" s="697"/>
      <c r="R34" s="699"/>
    </row>
    <row r="35" spans="1:18" ht="13.5" thickBot="1" x14ac:dyDescent="0.25">
      <c r="A35" s="689"/>
      <c r="B35" s="690"/>
      <c r="C35" s="690"/>
      <c r="D35" s="691"/>
      <c r="E35" s="258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61"/>
    </row>
    <row r="36" spans="1:18" x14ac:dyDescent="0.2">
      <c r="A36" s="24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1"/>
    </row>
    <row r="37" spans="1:18" x14ac:dyDescent="0.2">
      <c r="A37" s="248"/>
      <c r="B37" s="28"/>
      <c r="C37" s="28"/>
      <c r="D37" s="28"/>
      <c r="E37" s="28"/>
      <c r="F37" s="28"/>
      <c r="G37" s="28"/>
      <c r="H37" s="32" t="s">
        <v>68</v>
      </c>
      <c r="I37" s="32" t="s">
        <v>69</v>
      </c>
      <c r="J37" s="32" t="s">
        <v>70</v>
      </c>
      <c r="K37" s="32" t="s">
        <v>71</v>
      </c>
      <c r="L37" s="32" t="s">
        <v>72</v>
      </c>
      <c r="M37" s="32" t="s">
        <v>73</v>
      </c>
      <c r="N37" s="32" t="s">
        <v>74</v>
      </c>
      <c r="O37" s="40" t="s">
        <v>75</v>
      </c>
      <c r="P37" s="40"/>
      <c r="Q37" s="40" t="s">
        <v>76</v>
      </c>
      <c r="R37" s="251"/>
    </row>
    <row r="38" spans="1:18" ht="19.149999999999999" customHeight="1" x14ac:dyDescent="0.2">
      <c r="A38" s="248"/>
      <c r="B38" s="41" t="s">
        <v>77</v>
      </c>
      <c r="C38" s="42" t="str">
        <f>Résultats!E348</f>
        <v>II B</v>
      </c>
      <c r="D38" s="43"/>
      <c r="E38" s="43"/>
      <c r="F38" s="44"/>
      <c r="G38" s="28"/>
      <c r="H38" s="32">
        <v>1</v>
      </c>
      <c r="I38" s="32" t="s">
        <v>78</v>
      </c>
      <c r="J38" s="32"/>
      <c r="K38" s="32"/>
      <c r="L38" s="32"/>
      <c r="M38" s="32"/>
      <c r="N38" s="32"/>
      <c r="O38" s="45"/>
      <c r="P38" s="46"/>
      <c r="Q38" s="45"/>
      <c r="R38" s="252"/>
    </row>
    <row r="39" spans="1:18" ht="19.149999999999999" customHeight="1" x14ac:dyDescent="0.2">
      <c r="A39" s="248"/>
      <c r="B39" s="47" t="s">
        <v>79</v>
      </c>
      <c r="C39" s="48" t="str">
        <f>VLOOKUP(C38,clubs,2,TRUE)</f>
        <v>LX085</v>
      </c>
      <c r="D39" s="657" t="s">
        <v>264</v>
      </c>
      <c r="E39" s="657"/>
      <c r="F39" s="49"/>
      <c r="G39" s="28"/>
      <c r="H39" s="32">
        <v>2</v>
      </c>
      <c r="I39" s="32" t="s">
        <v>80</v>
      </c>
      <c r="J39" s="32"/>
      <c r="K39" s="32"/>
      <c r="L39" s="32"/>
      <c r="M39" s="32"/>
      <c r="N39" s="32"/>
      <c r="O39" s="45"/>
      <c r="P39" s="46"/>
      <c r="Q39" s="45"/>
      <c r="R39" s="252"/>
    </row>
    <row r="40" spans="1:18" ht="19.149999999999999" customHeight="1" x14ac:dyDescent="0.2">
      <c r="A40" s="248"/>
      <c r="B40" s="50" t="s">
        <v>81</v>
      </c>
      <c r="C40" s="51"/>
      <c r="D40" s="52"/>
      <c r="E40" s="52" t="s">
        <v>261</v>
      </c>
      <c r="F40" s="52" t="s">
        <v>82</v>
      </c>
      <c r="G40" s="28"/>
      <c r="H40" s="32">
        <v>3</v>
      </c>
      <c r="I40" s="32" t="s">
        <v>83</v>
      </c>
      <c r="J40" s="32"/>
      <c r="K40" s="32"/>
      <c r="L40" s="32"/>
      <c r="M40" s="32"/>
      <c r="N40" s="32"/>
      <c r="O40" s="45"/>
      <c r="P40" s="53"/>
      <c r="Q40" s="45"/>
      <c r="R40" s="253"/>
    </row>
    <row r="41" spans="1:18" ht="19.149999999999999" customHeight="1" x14ac:dyDescent="0.2">
      <c r="A41" s="248"/>
      <c r="B41" s="54"/>
      <c r="C41" s="55"/>
      <c r="D41" s="52"/>
      <c r="E41" s="181" t="e">
        <f>VLOOKUP(C$38,joueurs3,3,FALSE)</f>
        <v>#N/A</v>
      </c>
      <c r="F41" s="52"/>
      <c r="G41" s="28"/>
      <c r="H41" s="32">
        <v>4</v>
      </c>
      <c r="I41" s="32" t="s">
        <v>84</v>
      </c>
      <c r="J41" s="32"/>
      <c r="K41" s="32"/>
      <c r="L41" s="32"/>
      <c r="M41" s="32"/>
      <c r="N41" s="32"/>
      <c r="O41" s="45"/>
      <c r="P41" s="46"/>
      <c r="Q41" s="45"/>
      <c r="R41" s="252"/>
    </row>
    <row r="42" spans="1:18" ht="19.149999999999999" customHeight="1" x14ac:dyDescent="0.2">
      <c r="A42" s="248"/>
      <c r="B42" s="54"/>
      <c r="C42" s="55"/>
      <c r="D42" s="52"/>
      <c r="E42" s="181" t="e">
        <f>VLOOKUP(C$38,joueurs3,4,FALSE)</f>
        <v>#N/A</v>
      </c>
      <c r="F42" s="52"/>
      <c r="G42" s="28"/>
      <c r="H42" s="32">
        <v>5</v>
      </c>
      <c r="I42" s="32" t="s">
        <v>85</v>
      </c>
      <c r="J42" s="32"/>
      <c r="K42" s="32"/>
      <c r="L42" s="32"/>
      <c r="M42" s="32"/>
      <c r="N42" s="32"/>
      <c r="O42" s="45"/>
      <c r="P42" s="46"/>
      <c r="Q42" s="45"/>
      <c r="R42" s="252"/>
    </row>
    <row r="43" spans="1:18" ht="19.149999999999999" customHeight="1" x14ac:dyDescent="0.2">
      <c r="A43" s="248"/>
      <c r="B43" s="54"/>
      <c r="C43" s="55"/>
      <c r="D43" s="52"/>
      <c r="E43" s="181" t="e">
        <f>VLOOKUP(C$38,joueurs3,5,FALSE)</f>
        <v>#N/A</v>
      </c>
      <c r="F43" s="52"/>
      <c r="G43" s="28"/>
      <c r="H43" s="32">
        <v>6</v>
      </c>
      <c r="I43" s="32" t="s">
        <v>86</v>
      </c>
      <c r="J43" s="32"/>
      <c r="K43" s="32"/>
      <c r="L43" s="32"/>
      <c r="M43" s="32"/>
      <c r="N43" s="32"/>
      <c r="O43" s="45"/>
      <c r="P43" s="46"/>
      <c r="Q43" s="45"/>
      <c r="R43" s="252"/>
    </row>
    <row r="44" spans="1:18" ht="19.149999999999999" customHeight="1" x14ac:dyDescent="0.2">
      <c r="A44" s="248"/>
      <c r="B44" s="54"/>
      <c r="C44" s="55"/>
      <c r="D44" s="52"/>
      <c r="E44" s="181" t="e">
        <f>VLOOKUP(C$38,joueurs3,6,FALSE)</f>
        <v>#N/A</v>
      </c>
      <c r="F44" s="52"/>
      <c r="G44" s="28"/>
      <c r="H44" s="32">
        <v>7</v>
      </c>
      <c r="I44" s="32" t="s">
        <v>87</v>
      </c>
      <c r="J44" s="32"/>
      <c r="K44" s="32"/>
      <c r="L44" s="32"/>
      <c r="M44" s="32"/>
      <c r="N44" s="32"/>
      <c r="O44" s="45"/>
      <c r="P44" s="46"/>
      <c r="Q44" s="45"/>
      <c r="R44" s="252"/>
    </row>
    <row r="45" spans="1:18" ht="19.149999999999999" customHeight="1" x14ac:dyDescent="0.2">
      <c r="A45" s="248"/>
      <c r="B45" s="28"/>
      <c r="C45" s="28"/>
      <c r="D45" s="28"/>
      <c r="E45" s="28"/>
      <c r="F45" s="28"/>
      <c r="G45" s="28"/>
      <c r="H45" s="32">
        <v>8</v>
      </c>
      <c r="I45" s="32" t="s">
        <v>88</v>
      </c>
      <c r="J45" s="32"/>
      <c r="K45" s="32"/>
      <c r="L45" s="32"/>
      <c r="M45" s="32"/>
      <c r="N45" s="32"/>
      <c r="O45" s="45"/>
      <c r="P45" s="46"/>
      <c r="Q45" s="45"/>
      <c r="R45" s="252"/>
    </row>
    <row r="46" spans="1:18" ht="19.149999999999999" customHeight="1" x14ac:dyDescent="0.2">
      <c r="A46" s="248"/>
      <c r="B46" s="41" t="s">
        <v>89</v>
      </c>
      <c r="C46" s="42" t="str">
        <f>Résultats!F348</f>
        <v>I</v>
      </c>
      <c r="D46" s="43"/>
      <c r="E46" s="43"/>
      <c r="F46" s="44"/>
      <c r="G46" s="28"/>
      <c r="H46" s="32">
        <v>9</v>
      </c>
      <c r="I46" s="32" t="s">
        <v>90</v>
      </c>
      <c r="J46" s="32"/>
      <c r="K46" s="32"/>
      <c r="L46" s="32"/>
      <c r="M46" s="32"/>
      <c r="N46" s="32"/>
      <c r="O46" s="45"/>
      <c r="P46" s="46"/>
      <c r="Q46" s="45"/>
      <c r="R46" s="252"/>
    </row>
    <row r="47" spans="1:18" ht="19.149999999999999" customHeight="1" x14ac:dyDescent="0.2">
      <c r="A47" s="248"/>
      <c r="B47" s="47" t="s">
        <v>79</v>
      </c>
      <c r="C47" s="48" t="str">
        <f>VLOOKUP(C46,clubs,2,TRUE)</f>
        <v>LX085</v>
      </c>
      <c r="D47" s="657" t="s">
        <v>264</v>
      </c>
      <c r="E47" s="657"/>
      <c r="F47" s="49"/>
      <c r="G47" s="28"/>
      <c r="H47" s="32">
        <v>10</v>
      </c>
      <c r="I47" s="32" t="s">
        <v>60</v>
      </c>
      <c r="J47" s="32"/>
      <c r="K47" s="32"/>
      <c r="L47" s="32"/>
      <c r="M47" s="32"/>
      <c r="N47" s="32"/>
      <c r="O47" s="45"/>
      <c r="P47" s="46"/>
      <c r="Q47" s="45"/>
      <c r="R47" s="252"/>
    </row>
    <row r="48" spans="1:18" ht="19.149999999999999" customHeight="1" x14ac:dyDescent="0.2">
      <c r="A48" s="248"/>
      <c r="B48" s="50" t="s">
        <v>81</v>
      </c>
      <c r="C48" s="51"/>
      <c r="D48" s="52"/>
      <c r="E48" s="52" t="s">
        <v>261</v>
      </c>
      <c r="F48" s="52" t="s">
        <v>82</v>
      </c>
      <c r="G48" s="28"/>
      <c r="H48" s="32">
        <v>11</v>
      </c>
      <c r="I48" s="32" t="s">
        <v>91</v>
      </c>
      <c r="J48" s="32"/>
      <c r="K48" s="32"/>
      <c r="L48" s="32"/>
      <c r="M48" s="32"/>
      <c r="N48" s="32"/>
      <c r="O48" s="45"/>
      <c r="P48" s="46"/>
      <c r="Q48" s="45"/>
      <c r="R48" s="252"/>
    </row>
    <row r="49" spans="1:18" ht="19.149999999999999" customHeight="1" x14ac:dyDescent="0.2">
      <c r="A49" s="248"/>
      <c r="B49" s="54"/>
      <c r="C49" s="55"/>
      <c r="D49" s="52"/>
      <c r="E49" s="181" t="e">
        <f>VLOOKUP(C$46,joueurs3,3,FALSE)</f>
        <v>#N/A</v>
      </c>
      <c r="F49" s="52"/>
      <c r="G49" s="28"/>
      <c r="H49" s="32">
        <v>12</v>
      </c>
      <c r="I49" s="32" t="s">
        <v>59</v>
      </c>
      <c r="J49" s="32"/>
      <c r="K49" s="32"/>
      <c r="L49" s="32"/>
      <c r="M49" s="32"/>
      <c r="N49" s="32"/>
      <c r="O49" s="45"/>
      <c r="P49" s="46"/>
      <c r="Q49" s="45"/>
      <c r="R49" s="252"/>
    </row>
    <row r="50" spans="1:18" ht="19.149999999999999" customHeight="1" x14ac:dyDescent="0.2">
      <c r="A50" s="248"/>
      <c r="B50" s="54"/>
      <c r="C50" s="55"/>
      <c r="D50" s="52"/>
      <c r="E50" s="181" t="e">
        <f>VLOOKUP(C$46,joueurs3,4,FALSE)</f>
        <v>#N/A</v>
      </c>
      <c r="F50" s="52"/>
      <c r="G50" s="28"/>
      <c r="H50" s="32">
        <v>13</v>
      </c>
      <c r="I50" s="32" t="s">
        <v>92</v>
      </c>
      <c r="J50" s="32"/>
      <c r="K50" s="32"/>
      <c r="L50" s="32"/>
      <c r="M50" s="32"/>
      <c r="N50" s="32"/>
      <c r="O50" s="45"/>
      <c r="P50" s="46"/>
      <c r="Q50" s="45"/>
      <c r="R50" s="252"/>
    </row>
    <row r="51" spans="1:18" ht="19.149999999999999" customHeight="1" x14ac:dyDescent="0.2">
      <c r="A51" s="248"/>
      <c r="B51" s="54"/>
      <c r="C51" s="55"/>
      <c r="D51" s="52"/>
      <c r="E51" s="181" t="e">
        <f>VLOOKUP(C$46,joueurs3,5,FALSE)</f>
        <v>#N/A</v>
      </c>
      <c r="F51" s="52"/>
      <c r="G51" s="28"/>
      <c r="H51" s="32">
        <v>14</v>
      </c>
      <c r="I51" s="32" t="s">
        <v>93</v>
      </c>
      <c r="J51" s="32"/>
      <c r="K51" s="32"/>
      <c r="L51" s="32"/>
      <c r="M51" s="32"/>
      <c r="N51" s="32"/>
      <c r="O51" s="45"/>
      <c r="P51" s="46"/>
      <c r="Q51" s="45"/>
      <c r="R51" s="252"/>
    </row>
    <row r="52" spans="1:18" ht="19.149999999999999" customHeight="1" x14ac:dyDescent="0.2">
      <c r="A52" s="248"/>
      <c r="B52" s="54"/>
      <c r="C52" s="55"/>
      <c r="D52" s="52"/>
      <c r="E52" s="181" t="e">
        <f>VLOOKUP(C$46,joueurs3,6,FALSE)</f>
        <v>#N/A</v>
      </c>
      <c r="F52" s="52"/>
      <c r="G52" s="28"/>
      <c r="H52" s="32">
        <v>15</v>
      </c>
      <c r="I52" s="32" t="s">
        <v>94</v>
      </c>
      <c r="J52" s="32"/>
      <c r="K52" s="32"/>
      <c r="L52" s="32"/>
      <c r="M52" s="32"/>
      <c r="N52" s="32"/>
      <c r="O52" s="45"/>
      <c r="P52" s="46"/>
      <c r="Q52" s="45"/>
      <c r="R52" s="252"/>
    </row>
    <row r="53" spans="1:18" ht="19.149999999999999" customHeight="1" x14ac:dyDescent="0.2">
      <c r="A53" s="248"/>
      <c r="B53" s="28"/>
      <c r="C53" s="28"/>
      <c r="D53" s="28"/>
      <c r="E53" s="28"/>
      <c r="F53" s="28"/>
      <c r="G53" s="28"/>
      <c r="H53" s="32">
        <v>16</v>
      </c>
      <c r="I53" s="32" t="s">
        <v>95</v>
      </c>
      <c r="J53" s="32"/>
      <c r="K53" s="32"/>
      <c r="L53" s="32"/>
      <c r="M53" s="32"/>
      <c r="N53" s="32"/>
      <c r="O53" s="45"/>
      <c r="P53" s="46"/>
      <c r="Q53" s="45"/>
      <c r="R53" s="252"/>
    </row>
    <row r="54" spans="1:18" ht="19.149999999999999" customHeight="1" thickBot="1" x14ac:dyDescent="0.25">
      <c r="A54" s="24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31"/>
    </row>
    <row r="55" spans="1:18" ht="19.149999999999999" customHeight="1" thickBot="1" x14ac:dyDescent="0.25">
      <c r="A55" s="248"/>
      <c r="B55" s="41" t="s">
        <v>96</v>
      </c>
      <c r="C55" s="43" t="s">
        <v>97</v>
      </c>
      <c r="D55" s="43"/>
      <c r="E55" s="43"/>
      <c r="F55" s="43" t="s">
        <v>98</v>
      </c>
      <c r="G55" s="43"/>
      <c r="H55" s="44"/>
      <c r="I55" s="28"/>
      <c r="J55" s="28"/>
      <c r="K55" s="28"/>
      <c r="L55" s="28"/>
      <c r="M55" s="56" t="s">
        <v>99</v>
      </c>
      <c r="N55" s="57"/>
      <c r="O55" s="56" t="s">
        <v>100</v>
      </c>
      <c r="P55" s="58"/>
      <c r="Q55" s="56"/>
      <c r="R55" s="57"/>
    </row>
    <row r="56" spans="1:18" ht="19.149999999999999" customHeight="1" x14ac:dyDescent="0.2">
      <c r="A56" s="248"/>
      <c r="B56" s="47" t="s">
        <v>101</v>
      </c>
      <c r="C56" s="48" t="s">
        <v>97</v>
      </c>
      <c r="D56" s="48"/>
      <c r="E56" s="48"/>
      <c r="F56" s="48"/>
      <c r="G56" s="48"/>
      <c r="H56" s="49"/>
      <c r="I56" s="28"/>
      <c r="J56" s="28"/>
      <c r="K56" s="28"/>
      <c r="L56" s="28"/>
      <c r="M56" s="28"/>
      <c r="N56" s="28"/>
      <c r="O56" s="28"/>
      <c r="P56" s="28"/>
      <c r="Q56" s="28"/>
      <c r="R56" s="31"/>
    </row>
    <row r="57" spans="1:18" ht="19.149999999999999" customHeight="1" x14ac:dyDescent="0.2">
      <c r="A57" s="248"/>
      <c r="B57" s="41" t="s">
        <v>102</v>
      </c>
      <c r="C57" s="43" t="s">
        <v>97</v>
      </c>
      <c r="D57" s="43"/>
      <c r="E57" s="43"/>
      <c r="F57" s="43" t="s">
        <v>98</v>
      </c>
      <c r="G57" s="43"/>
      <c r="H57" s="44"/>
      <c r="I57" s="28"/>
      <c r="J57" s="28"/>
      <c r="K57" s="28"/>
      <c r="L57" s="28"/>
      <c r="M57" s="28" t="s">
        <v>103</v>
      </c>
      <c r="N57" s="28"/>
      <c r="O57" s="28"/>
      <c r="P57" s="28"/>
      <c r="Q57" s="28"/>
      <c r="R57" s="31"/>
    </row>
    <row r="58" spans="1:18" ht="19.149999999999999" customHeight="1" x14ac:dyDescent="0.2">
      <c r="A58" s="248"/>
      <c r="B58" s="47" t="s">
        <v>101</v>
      </c>
      <c r="C58" s="48" t="s">
        <v>97</v>
      </c>
      <c r="D58" s="48"/>
      <c r="E58" s="48"/>
      <c r="F58" s="48"/>
      <c r="G58" s="48"/>
      <c r="H58" s="49"/>
      <c r="I58" s="28"/>
      <c r="J58" s="28"/>
      <c r="K58" s="28"/>
      <c r="L58" s="28"/>
      <c r="M58" s="28"/>
      <c r="N58" s="28"/>
      <c r="O58" s="28"/>
      <c r="P58" s="28"/>
      <c r="Q58" s="28"/>
      <c r="R58" s="31"/>
    </row>
    <row r="59" spans="1:18" x14ac:dyDescent="0.2">
      <c r="A59" s="24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31"/>
    </row>
    <row r="60" spans="1:18" ht="13.5" thickBot="1" x14ac:dyDescent="0.25">
      <c r="A60" s="249"/>
      <c r="B60" s="35" t="s">
        <v>104</v>
      </c>
      <c r="C60" s="35" t="s">
        <v>281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6"/>
    </row>
    <row r="61" spans="1:18" x14ac:dyDescent="0.2">
      <c r="A61" s="683" t="s">
        <v>297</v>
      </c>
      <c r="B61" s="684"/>
      <c r="C61" s="684"/>
      <c r="D61" s="685"/>
      <c r="E61" s="256"/>
      <c r="F61" s="257"/>
      <c r="G61" s="257"/>
      <c r="H61" s="257"/>
      <c r="I61" s="257"/>
      <c r="J61" s="257"/>
      <c r="K61" s="257"/>
      <c r="L61" s="700" t="s">
        <v>64</v>
      </c>
      <c r="M61" s="701" t="s">
        <v>3</v>
      </c>
      <c r="N61" s="702" t="s">
        <v>4</v>
      </c>
      <c r="O61" s="701" t="s">
        <v>282</v>
      </c>
      <c r="P61" s="701"/>
      <c r="Q61" s="701" t="s">
        <v>298</v>
      </c>
      <c r="R61" s="704"/>
    </row>
    <row r="62" spans="1:18" x14ac:dyDescent="0.2">
      <c r="A62" s="686"/>
      <c r="B62" s="687"/>
      <c r="C62" s="687"/>
      <c r="D62" s="688"/>
      <c r="E62" s="258"/>
      <c r="F62" s="250"/>
      <c r="G62" s="250"/>
      <c r="H62" s="259"/>
      <c r="I62" s="250" t="s">
        <v>62</v>
      </c>
      <c r="J62" s="250"/>
      <c r="K62" s="250"/>
      <c r="L62" s="692"/>
      <c r="M62" s="696"/>
      <c r="N62" s="703"/>
      <c r="O62" s="696"/>
      <c r="P62" s="696"/>
      <c r="Q62" s="696"/>
      <c r="R62" s="698"/>
    </row>
    <row r="63" spans="1:18" x14ac:dyDescent="0.2">
      <c r="A63" s="686"/>
      <c r="B63" s="687"/>
      <c r="C63" s="687"/>
      <c r="D63" s="688"/>
      <c r="E63" s="258"/>
      <c r="F63" s="250"/>
      <c r="G63" s="250"/>
      <c r="H63" s="260"/>
      <c r="I63" s="250" t="s">
        <v>65</v>
      </c>
      <c r="J63" s="250"/>
      <c r="K63" s="250"/>
      <c r="L63" s="692" t="str">
        <f>Résultats!A349</f>
        <v>UD3</v>
      </c>
      <c r="M63" s="694">
        <f>Résultats!B349</f>
        <v>44688</v>
      </c>
      <c r="N63" s="696" t="str">
        <f>Résultats!C349</f>
        <v>17H00</v>
      </c>
      <c r="O63" s="696">
        <f>Résultats!D349</f>
        <v>0</v>
      </c>
      <c r="P63" s="696" t="str">
        <f>Résultats!E349</f>
        <v>II A</v>
      </c>
      <c r="Q63" s="696" t="s">
        <v>305</v>
      </c>
      <c r="R63" s="698"/>
    </row>
    <row r="64" spans="1:18" ht="13.5" thickBot="1" x14ac:dyDescent="0.25">
      <c r="A64" s="686"/>
      <c r="B64" s="687"/>
      <c r="C64" s="687"/>
      <c r="D64" s="688"/>
      <c r="E64" s="258"/>
      <c r="F64" s="250"/>
      <c r="G64" s="250"/>
      <c r="H64" s="250"/>
      <c r="I64" s="250"/>
      <c r="J64" s="250"/>
      <c r="K64" s="250"/>
      <c r="L64" s="693"/>
      <c r="M64" s="695"/>
      <c r="N64" s="697"/>
      <c r="O64" s="697"/>
      <c r="P64" s="697"/>
      <c r="Q64" s="697"/>
      <c r="R64" s="699"/>
    </row>
    <row r="65" spans="1:18" ht="13.5" thickBot="1" x14ac:dyDescent="0.25">
      <c r="A65" s="689"/>
      <c r="B65" s="690"/>
      <c r="C65" s="690"/>
      <c r="D65" s="691"/>
      <c r="E65" s="258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61"/>
    </row>
    <row r="66" spans="1:18" x14ac:dyDescent="0.2">
      <c r="A66" s="24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51"/>
    </row>
    <row r="67" spans="1:18" x14ac:dyDescent="0.2">
      <c r="A67" s="248"/>
      <c r="B67" s="28"/>
      <c r="C67" s="28"/>
      <c r="D67" s="28"/>
      <c r="E67" s="28"/>
      <c r="F67" s="28"/>
      <c r="G67" s="28"/>
      <c r="H67" s="32" t="s">
        <v>68</v>
      </c>
      <c r="I67" s="32" t="s">
        <v>69</v>
      </c>
      <c r="J67" s="32" t="s">
        <v>70</v>
      </c>
      <c r="K67" s="32" t="s">
        <v>71</v>
      </c>
      <c r="L67" s="32" t="s">
        <v>72</v>
      </c>
      <c r="M67" s="32" t="s">
        <v>73</v>
      </c>
      <c r="N67" s="32" t="s">
        <v>74</v>
      </c>
      <c r="O67" s="40" t="s">
        <v>75</v>
      </c>
      <c r="P67" s="40"/>
      <c r="Q67" s="40" t="s">
        <v>76</v>
      </c>
      <c r="R67" s="252"/>
    </row>
    <row r="68" spans="1:18" ht="19.149999999999999" customHeight="1" x14ac:dyDescent="0.2">
      <c r="A68" s="248"/>
      <c r="B68" s="41" t="s">
        <v>77</v>
      </c>
      <c r="C68" s="42" t="str">
        <f>Résultats!E349</f>
        <v>II A</v>
      </c>
      <c r="D68" s="43"/>
      <c r="E68" s="43"/>
      <c r="F68" s="44"/>
      <c r="G68" s="28"/>
      <c r="H68" s="32">
        <v>1</v>
      </c>
      <c r="I68" s="32" t="s">
        <v>78</v>
      </c>
      <c r="J68" s="32"/>
      <c r="K68" s="32"/>
      <c r="L68" s="32"/>
      <c r="M68" s="32"/>
      <c r="N68" s="32"/>
      <c r="O68" s="45"/>
      <c r="P68" s="46"/>
      <c r="Q68" s="45"/>
      <c r="R68" s="252"/>
    </row>
    <row r="69" spans="1:18" ht="19.149999999999999" customHeight="1" x14ac:dyDescent="0.2">
      <c r="A69" s="248"/>
      <c r="B69" s="47" t="s">
        <v>79</v>
      </c>
      <c r="C69" s="48" t="str">
        <f>VLOOKUP(C68,clubs,2,TRUE)</f>
        <v>LX085</v>
      </c>
      <c r="D69" s="657" t="s">
        <v>264</v>
      </c>
      <c r="E69" s="657"/>
      <c r="F69" s="49"/>
      <c r="G69" s="28"/>
      <c r="H69" s="32">
        <v>2</v>
      </c>
      <c r="I69" s="32" t="s">
        <v>80</v>
      </c>
      <c r="J69" s="32"/>
      <c r="K69" s="32"/>
      <c r="L69" s="32"/>
      <c r="M69" s="32"/>
      <c r="N69" s="32"/>
      <c r="O69" s="45"/>
      <c r="P69" s="46"/>
      <c r="Q69" s="45"/>
      <c r="R69" s="253"/>
    </row>
    <row r="70" spans="1:18" ht="19.149999999999999" customHeight="1" x14ac:dyDescent="0.2">
      <c r="A70" s="248"/>
      <c r="B70" s="50" t="s">
        <v>81</v>
      </c>
      <c r="C70" s="51"/>
      <c r="D70" s="52"/>
      <c r="E70" s="52" t="s">
        <v>261</v>
      </c>
      <c r="F70" s="52" t="s">
        <v>82</v>
      </c>
      <c r="G70" s="28"/>
      <c r="H70" s="32">
        <v>3</v>
      </c>
      <c r="I70" s="32" t="s">
        <v>83</v>
      </c>
      <c r="J70" s="32"/>
      <c r="K70" s="32"/>
      <c r="L70" s="32"/>
      <c r="M70" s="32"/>
      <c r="N70" s="32"/>
      <c r="O70" s="45"/>
      <c r="P70" s="53"/>
      <c r="Q70" s="45"/>
      <c r="R70" s="252"/>
    </row>
    <row r="71" spans="1:18" ht="19.149999999999999" customHeight="1" x14ac:dyDescent="0.2">
      <c r="A71" s="248"/>
      <c r="B71" s="54"/>
      <c r="C71" s="55"/>
      <c r="D71" s="52"/>
      <c r="E71" s="181" t="e">
        <f>VLOOKUP(C$68,joueurs3,3,FALSE)</f>
        <v>#N/A</v>
      </c>
      <c r="F71" s="52"/>
      <c r="G71" s="28"/>
      <c r="H71" s="32">
        <v>4</v>
      </c>
      <c r="I71" s="32" t="s">
        <v>84</v>
      </c>
      <c r="J71" s="32"/>
      <c r="K71" s="32"/>
      <c r="L71" s="32"/>
      <c r="M71" s="32"/>
      <c r="N71" s="32"/>
      <c r="O71" s="45"/>
      <c r="P71" s="46"/>
      <c r="Q71" s="45"/>
      <c r="R71" s="252"/>
    </row>
    <row r="72" spans="1:18" ht="19.149999999999999" customHeight="1" x14ac:dyDescent="0.2">
      <c r="A72" s="248"/>
      <c r="B72" s="54"/>
      <c r="C72" s="55"/>
      <c r="D72" s="52"/>
      <c r="E72" s="181" t="e">
        <f>VLOOKUP(C$68,joueurs3,4,FALSE)</f>
        <v>#N/A</v>
      </c>
      <c r="F72" s="52"/>
      <c r="G72" s="28"/>
      <c r="H72" s="32">
        <v>5</v>
      </c>
      <c r="I72" s="32" t="s">
        <v>85</v>
      </c>
      <c r="J72" s="32"/>
      <c r="K72" s="32"/>
      <c r="L72" s="32"/>
      <c r="M72" s="32"/>
      <c r="N72" s="32"/>
      <c r="O72" s="45"/>
      <c r="P72" s="46"/>
      <c r="Q72" s="45"/>
      <c r="R72" s="252"/>
    </row>
    <row r="73" spans="1:18" ht="19.149999999999999" customHeight="1" x14ac:dyDescent="0.2">
      <c r="A73" s="248"/>
      <c r="B73" s="54"/>
      <c r="C73" s="55"/>
      <c r="D73" s="52"/>
      <c r="E73" s="181" t="e">
        <f>VLOOKUP(C$68,joueurs3,5,FALSE)</f>
        <v>#N/A</v>
      </c>
      <c r="F73" s="52"/>
      <c r="G73" s="28"/>
      <c r="H73" s="32">
        <v>6</v>
      </c>
      <c r="I73" s="32" t="s">
        <v>86</v>
      </c>
      <c r="J73" s="32"/>
      <c r="K73" s="32"/>
      <c r="L73" s="32"/>
      <c r="M73" s="32"/>
      <c r="N73" s="32"/>
      <c r="O73" s="45"/>
      <c r="P73" s="46"/>
      <c r="Q73" s="45"/>
      <c r="R73" s="252"/>
    </row>
    <row r="74" spans="1:18" ht="19.149999999999999" customHeight="1" x14ac:dyDescent="0.2">
      <c r="A74" s="248"/>
      <c r="B74" s="54"/>
      <c r="C74" s="55"/>
      <c r="D74" s="52"/>
      <c r="E74" s="181" t="e">
        <f>VLOOKUP(C$68,joueurs3,6,FALSE)</f>
        <v>#N/A</v>
      </c>
      <c r="F74" s="52"/>
      <c r="G74" s="28"/>
      <c r="H74" s="32">
        <v>7</v>
      </c>
      <c r="I74" s="32" t="s">
        <v>87</v>
      </c>
      <c r="J74" s="32"/>
      <c r="K74" s="32"/>
      <c r="L74" s="32"/>
      <c r="M74" s="32"/>
      <c r="N74" s="32"/>
      <c r="O74" s="45"/>
      <c r="P74" s="46"/>
      <c r="Q74" s="45"/>
      <c r="R74" s="252"/>
    </row>
    <row r="75" spans="1:18" ht="19.149999999999999" customHeight="1" x14ac:dyDescent="0.2">
      <c r="A75" s="248"/>
      <c r="B75" s="28"/>
      <c r="C75" s="28"/>
      <c r="D75" s="28"/>
      <c r="E75" s="28"/>
      <c r="F75" s="28"/>
      <c r="G75" s="28"/>
      <c r="H75" s="32">
        <v>8</v>
      </c>
      <c r="I75" s="32" t="s">
        <v>88</v>
      </c>
      <c r="J75" s="32"/>
      <c r="K75" s="32"/>
      <c r="L75" s="32"/>
      <c r="M75" s="32"/>
      <c r="N75" s="32"/>
      <c r="O75" s="45"/>
      <c r="P75" s="46"/>
      <c r="Q75" s="45"/>
      <c r="R75" s="252"/>
    </row>
    <row r="76" spans="1:18" ht="19.149999999999999" customHeight="1" x14ac:dyDescent="0.2">
      <c r="A76" s="248"/>
      <c r="B76" s="41" t="s">
        <v>89</v>
      </c>
      <c r="C76" s="42" t="str">
        <f>Résultats!F349</f>
        <v>II B</v>
      </c>
      <c r="D76" s="43"/>
      <c r="E76" s="43"/>
      <c r="F76" s="44"/>
      <c r="G76" s="28"/>
      <c r="H76" s="32">
        <v>9</v>
      </c>
      <c r="I76" s="32" t="s">
        <v>90</v>
      </c>
      <c r="J76" s="32"/>
      <c r="K76" s="32"/>
      <c r="L76" s="32"/>
      <c r="M76" s="32"/>
      <c r="N76" s="32"/>
      <c r="O76" s="45"/>
      <c r="P76" s="46"/>
      <c r="Q76" s="45"/>
      <c r="R76" s="252"/>
    </row>
    <row r="77" spans="1:18" ht="19.149999999999999" customHeight="1" x14ac:dyDescent="0.2">
      <c r="A77" s="248"/>
      <c r="B77" s="47" t="s">
        <v>79</v>
      </c>
      <c r="C77" s="48" t="str">
        <f>VLOOKUP(C76,clubs,2,TRUE)</f>
        <v>LX085</v>
      </c>
      <c r="D77" s="657" t="s">
        <v>264</v>
      </c>
      <c r="E77" s="657"/>
      <c r="F77" s="49"/>
      <c r="G77" s="28"/>
      <c r="H77" s="32">
        <v>10</v>
      </c>
      <c r="I77" s="32" t="s">
        <v>60</v>
      </c>
      <c r="J77" s="32"/>
      <c r="K77" s="32"/>
      <c r="L77" s="32"/>
      <c r="M77" s="32"/>
      <c r="N77" s="32"/>
      <c r="O77" s="45"/>
      <c r="P77" s="46"/>
      <c r="Q77" s="45"/>
      <c r="R77" s="252"/>
    </row>
    <row r="78" spans="1:18" ht="19.149999999999999" customHeight="1" x14ac:dyDescent="0.2">
      <c r="A78" s="248"/>
      <c r="B78" s="50" t="s">
        <v>81</v>
      </c>
      <c r="C78" s="51"/>
      <c r="D78" s="52"/>
      <c r="E78" s="52" t="s">
        <v>261</v>
      </c>
      <c r="F78" s="52" t="s">
        <v>82</v>
      </c>
      <c r="G78" s="28"/>
      <c r="H78" s="32">
        <v>11</v>
      </c>
      <c r="I78" s="32" t="s">
        <v>91</v>
      </c>
      <c r="J78" s="32"/>
      <c r="K78" s="32"/>
      <c r="L78" s="32"/>
      <c r="M78" s="32"/>
      <c r="N78" s="32"/>
      <c r="O78" s="45"/>
      <c r="P78" s="46"/>
      <c r="Q78" s="45"/>
      <c r="R78" s="252"/>
    </row>
    <row r="79" spans="1:18" ht="19.149999999999999" customHeight="1" x14ac:dyDescent="0.2">
      <c r="A79" s="248"/>
      <c r="B79" s="54"/>
      <c r="C79" s="55"/>
      <c r="D79" s="52"/>
      <c r="E79" s="181" t="e">
        <f>VLOOKUP(C$76,joueurs3,3,FALSE)</f>
        <v>#N/A</v>
      </c>
      <c r="F79" s="52"/>
      <c r="G79" s="28"/>
      <c r="H79" s="32">
        <v>12</v>
      </c>
      <c r="I79" s="32" t="s">
        <v>59</v>
      </c>
      <c r="J79" s="32"/>
      <c r="K79" s="32"/>
      <c r="L79" s="32"/>
      <c r="M79" s="32"/>
      <c r="N79" s="32"/>
      <c r="O79" s="45"/>
      <c r="P79" s="46"/>
      <c r="Q79" s="45"/>
      <c r="R79" s="252"/>
    </row>
    <row r="80" spans="1:18" ht="19.149999999999999" customHeight="1" x14ac:dyDescent="0.2">
      <c r="A80" s="248"/>
      <c r="B80" s="54"/>
      <c r="C80" s="55"/>
      <c r="D80" s="52"/>
      <c r="E80" s="181" t="e">
        <f>VLOOKUP(C$76,joueurs3,4,FALSE)</f>
        <v>#N/A</v>
      </c>
      <c r="F80" s="52"/>
      <c r="G80" s="28"/>
      <c r="H80" s="32">
        <v>13</v>
      </c>
      <c r="I80" s="32" t="s">
        <v>92</v>
      </c>
      <c r="J80" s="32"/>
      <c r="K80" s="32"/>
      <c r="L80" s="32"/>
      <c r="M80" s="32"/>
      <c r="N80" s="32"/>
      <c r="O80" s="45"/>
      <c r="P80" s="46"/>
      <c r="Q80" s="45"/>
      <c r="R80" s="252"/>
    </row>
    <row r="81" spans="1:18" ht="19.149999999999999" customHeight="1" x14ac:dyDescent="0.2">
      <c r="A81" s="248"/>
      <c r="B81" s="54"/>
      <c r="C81" s="55"/>
      <c r="D81" s="52"/>
      <c r="E81" s="181" t="e">
        <f>VLOOKUP(C$76,joueurs3,5,FALSE)</f>
        <v>#N/A</v>
      </c>
      <c r="F81" s="52"/>
      <c r="G81" s="28"/>
      <c r="H81" s="32">
        <v>14</v>
      </c>
      <c r="I81" s="32" t="s">
        <v>93</v>
      </c>
      <c r="J81" s="32"/>
      <c r="K81" s="32"/>
      <c r="L81" s="32"/>
      <c r="M81" s="32"/>
      <c r="N81" s="32"/>
      <c r="O81" s="45"/>
      <c r="P81" s="46"/>
      <c r="Q81" s="45"/>
      <c r="R81" s="252"/>
    </row>
    <row r="82" spans="1:18" ht="19.149999999999999" customHeight="1" x14ac:dyDescent="0.2">
      <c r="A82" s="248"/>
      <c r="B82" s="54"/>
      <c r="C82" s="55"/>
      <c r="D82" s="52"/>
      <c r="E82" s="181" t="e">
        <f>VLOOKUP(C$76,joueurs3,6,FALSE)</f>
        <v>#N/A</v>
      </c>
      <c r="F82" s="52"/>
      <c r="G82" s="28"/>
      <c r="H82" s="32">
        <v>15</v>
      </c>
      <c r="I82" s="32" t="s">
        <v>94</v>
      </c>
      <c r="J82" s="32"/>
      <c r="K82" s="32"/>
      <c r="L82" s="32"/>
      <c r="M82" s="32"/>
      <c r="N82" s="32"/>
      <c r="O82" s="45"/>
      <c r="P82" s="46"/>
      <c r="Q82" s="45"/>
      <c r="R82" s="252"/>
    </row>
    <row r="83" spans="1:18" ht="19.149999999999999" customHeight="1" x14ac:dyDescent="0.2">
      <c r="A83" s="248"/>
      <c r="B83" s="28"/>
      <c r="C83" s="28"/>
      <c r="D83" s="28"/>
      <c r="E83" s="28"/>
      <c r="F83" s="28"/>
      <c r="G83" s="28"/>
      <c r="H83" s="32">
        <v>16</v>
      </c>
      <c r="I83" s="32" t="s">
        <v>95</v>
      </c>
      <c r="J83" s="32"/>
      <c r="K83" s="32"/>
      <c r="L83" s="32"/>
      <c r="M83" s="32"/>
      <c r="N83" s="32"/>
      <c r="O83" s="45"/>
      <c r="P83" s="46"/>
      <c r="Q83" s="101"/>
      <c r="R83" s="252"/>
    </row>
    <row r="84" spans="1:18" ht="19.149999999999999" customHeight="1" thickBot="1" x14ac:dyDescent="0.25">
      <c r="A84" s="24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95"/>
    </row>
    <row r="85" spans="1:18" ht="19.149999999999999" customHeight="1" thickBot="1" x14ac:dyDescent="0.25">
      <c r="A85" s="248"/>
      <c r="B85" s="41" t="s">
        <v>96</v>
      </c>
      <c r="C85" s="43" t="s">
        <v>97</v>
      </c>
      <c r="D85" s="43"/>
      <c r="E85" s="43"/>
      <c r="F85" s="43" t="s">
        <v>98</v>
      </c>
      <c r="G85" s="43"/>
      <c r="H85" s="44"/>
      <c r="I85" s="28"/>
      <c r="J85" s="28"/>
      <c r="K85" s="28"/>
      <c r="L85" s="28"/>
      <c r="M85" s="56" t="s">
        <v>99</v>
      </c>
      <c r="N85" s="57"/>
      <c r="O85" s="56" t="s">
        <v>100</v>
      </c>
      <c r="P85" s="58"/>
      <c r="Q85" s="56"/>
      <c r="R85" s="57"/>
    </row>
    <row r="86" spans="1:18" ht="19.149999999999999" customHeight="1" x14ac:dyDescent="0.2">
      <c r="A86" s="248"/>
      <c r="B86" s="47" t="s">
        <v>101</v>
      </c>
      <c r="C86" s="48" t="s">
        <v>97</v>
      </c>
      <c r="D86" s="48"/>
      <c r="E86" s="48"/>
      <c r="F86" s="48"/>
      <c r="G86" s="48"/>
      <c r="H86" s="49"/>
      <c r="I86" s="28"/>
      <c r="J86" s="28"/>
      <c r="K86" s="28"/>
      <c r="L86" s="28"/>
      <c r="M86" s="28"/>
      <c r="N86" s="28"/>
      <c r="O86" s="28"/>
      <c r="P86" s="28"/>
      <c r="Q86" s="28"/>
      <c r="R86" s="31"/>
    </row>
    <row r="87" spans="1:18" ht="19.149999999999999" customHeight="1" x14ac:dyDescent="0.2">
      <c r="A87" s="248"/>
      <c r="B87" s="41" t="s">
        <v>102</v>
      </c>
      <c r="C87" s="43" t="s">
        <v>97</v>
      </c>
      <c r="D87" s="43"/>
      <c r="E87" s="43"/>
      <c r="F87" s="43" t="s">
        <v>98</v>
      </c>
      <c r="G87" s="43"/>
      <c r="H87" s="44"/>
      <c r="I87" s="28"/>
      <c r="J87" s="28"/>
      <c r="K87" s="28"/>
      <c r="L87" s="28"/>
      <c r="M87" s="28" t="s">
        <v>103</v>
      </c>
      <c r="N87" s="28"/>
      <c r="O87" s="28"/>
      <c r="P87" s="28"/>
      <c r="Q87" s="28"/>
      <c r="R87" s="31"/>
    </row>
    <row r="88" spans="1:18" ht="19.149999999999999" customHeight="1" x14ac:dyDescent="0.2">
      <c r="A88" s="248"/>
      <c r="B88" s="47" t="s">
        <v>101</v>
      </c>
      <c r="C88" s="48" t="s">
        <v>97</v>
      </c>
      <c r="D88" s="48"/>
      <c r="E88" s="48"/>
      <c r="F88" s="48"/>
      <c r="G88" s="48"/>
      <c r="H88" s="49"/>
      <c r="I88" s="28"/>
      <c r="J88" s="28"/>
      <c r="K88" s="28"/>
      <c r="L88" s="28"/>
      <c r="M88" s="28"/>
      <c r="N88" s="28"/>
      <c r="O88" s="28"/>
      <c r="P88" s="28"/>
      <c r="Q88" s="28"/>
      <c r="R88" s="31"/>
    </row>
    <row r="89" spans="1:18" x14ac:dyDescent="0.2">
      <c r="A89" s="24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31"/>
    </row>
    <row r="90" spans="1:18" ht="13.5" thickBot="1" x14ac:dyDescent="0.25">
      <c r="A90" s="249"/>
      <c r="B90" s="35" t="s">
        <v>104</v>
      </c>
      <c r="C90" s="35" t="s">
        <v>281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296"/>
    </row>
  </sheetData>
  <customSheetViews>
    <customSheetView guid="{32D1E7BF-E367-4F47-AECB-CBEFA55FAD2E}" topLeftCell="A29">
      <selection activeCell="L46" sqref="L46:M46"/>
      <pageMargins left="0.39370078740157483" right="0.39370078740157483" top="0.59055118110236227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39">
    <mergeCell ref="D77:E77"/>
    <mergeCell ref="D9:E9"/>
    <mergeCell ref="D17:E17"/>
    <mergeCell ref="D39:E39"/>
    <mergeCell ref="D47:E47"/>
    <mergeCell ref="D69:E69"/>
    <mergeCell ref="A31:D35"/>
    <mergeCell ref="A61:D65"/>
    <mergeCell ref="A1:D5"/>
    <mergeCell ref="L1:L2"/>
    <mergeCell ref="M1:M2"/>
    <mergeCell ref="N1:N2"/>
    <mergeCell ref="O1:P2"/>
    <mergeCell ref="Q1:R2"/>
    <mergeCell ref="L3:L4"/>
    <mergeCell ref="M3:M4"/>
    <mergeCell ref="N3:N4"/>
    <mergeCell ref="O3:P4"/>
    <mergeCell ref="Q3:R4"/>
    <mergeCell ref="L31:L32"/>
    <mergeCell ref="M31:M32"/>
    <mergeCell ref="N31:N32"/>
    <mergeCell ref="O31:P32"/>
    <mergeCell ref="Q31:R32"/>
    <mergeCell ref="L33:L34"/>
    <mergeCell ref="M33:M34"/>
    <mergeCell ref="N33:N34"/>
    <mergeCell ref="O33:P34"/>
    <mergeCell ref="Q33:R34"/>
    <mergeCell ref="L61:L62"/>
    <mergeCell ref="M61:M62"/>
    <mergeCell ref="N61:N62"/>
    <mergeCell ref="O61:P62"/>
    <mergeCell ref="Q61:R62"/>
    <mergeCell ref="L63:L64"/>
    <mergeCell ref="M63:M64"/>
    <mergeCell ref="N63:N64"/>
    <mergeCell ref="O63:P64"/>
    <mergeCell ref="Q63:R64"/>
  </mergeCells>
  <pageMargins left="0.39370078740157483" right="0.39370078740157483" top="0.59055118110236227" bottom="0.39370078740157483" header="0.51181102362204722" footer="0.51181102362204722"/>
  <pageSetup paperSize="9" orientation="landscape" horizontalDpi="300" verticalDpi="300" r:id="rId2"/>
  <headerFooter alignWithMargins="0"/>
  <rowBreaks count="2" manualBreakCount="2">
    <brk id="30" max="16383" man="1"/>
    <brk id="6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R270"/>
  <sheetViews>
    <sheetView topLeftCell="A59" workbookViewId="0">
      <selection activeCell="R90" activeCellId="1" sqref="A151:R180 A61:R90"/>
    </sheetView>
  </sheetViews>
  <sheetFormatPr baseColWidth="10" defaultRowHeight="12.75" x14ac:dyDescent="0.2"/>
  <cols>
    <col min="1" max="1" width="1.7109375" style="21" customWidth="1"/>
    <col min="2" max="2" width="14.7109375" style="21" customWidth="1"/>
    <col min="3" max="3" width="13.7109375" style="21" customWidth="1"/>
    <col min="4" max="6" width="5.7109375" style="21" customWidth="1"/>
    <col min="7" max="7" width="2.140625" style="21" customWidth="1"/>
    <col min="8" max="8" width="4.7109375" style="21" customWidth="1"/>
    <col min="9" max="9" width="5.7109375" style="21" customWidth="1"/>
    <col min="10" max="14" width="10.42578125" style="21" customWidth="1"/>
    <col min="15" max="18" width="5.7109375" style="21" customWidth="1"/>
    <col min="19" max="16384" width="11.42578125" style="21"/>
  </cols>
  <sheetData>
    <row r="1" spans="1:18" x14ac:dyDescent="0.2">
      <c r="A1" s="648" t="s">
        <v>297</v>
      </c>
      <c r="B1" s="649"/>
      <c r="C1" s="649"/>
      <c r="D1" s="650"/>
      <c r="E1" s="256"/>
      <c r="F1" s="257"/>
      <c r="G1" s="257"/>
      <c r="H1" s="257"/>
      <c r="I1" s="257"/>
      <c r="J1" s="257"/>
      <c r="K1" s="257"/>
      <c r="L1" s="700" t="s">
        <v>64</v>
      </c>
      <c r="M1" s="701" t="s">
        <v>3</v>
      </c>
      <c r="N1" s="702" t="s">
        <v>4</v>
      </c>
      <c r="O1" s="701" t="s">
        <v>282</v>
      </c>
      <c r="P1" s="701"/>
      <c r="Q1" s="701" t="s">
        <v>298</v>
      </c>
      <c r="R1" s="704"/>
    </row>
    <row r="2" spans="1:18" x14ac:dyDescent="0.2">
      <c r="A2" s="651"/>
      <c r="B2" s="652"/>
      <c r="C2" s="652"/>
      <c r="D2" s="653"/>
      <c r="E2" s="258"/>
      <c r="F2" s="250"/>
      <c r="G2" s="250"/>
      <c r="H2" s="259"/>
      <c r="I2" s="250" t="s">
        <v>62</v>
      </c>
      <c r="J2" s="250"/>
      <c r="K2" s="250"/>
      <c r="L2" s="692"/>
      <c r="M2" s="696"/>
      <c r="N2" s="703"/>
      <c r="O2" s="696"/>
      <c r="P2" s="696"/>
      <c r="Q2" s="696"/>
      <c r="R2" s="698"/>
    </row>
    <row r="3" spans="1:18" x14ac:dyDescent="0.2">
      <c r="A3" s="651"/>
      <c r="B3" s="652"/>
      <c r="C3" s="652"/>
      <c r="D3" s="653"/>
      <c r="E3" s="258"/>
      <c r="F3" s="250"/>
      <c r="G3" s="250"/>
      <c r="H3" s="260"/>
      <c r="I3" s="250" t="s">
        <v>65</v>
      </c>
      <c r="J3" s="250"/>
      <c r="K3" s="250"/>
      <c r="L3" s="692" t="str">
        <f>Résultats!A311</f>
        <v>DT1</v>
      </c>
      <c r="M3" s="694" t="e">
        <f>Résultats!#REF!</f>
        <v>#REF!</v>
      </c>
      <c r="N3" s="696" t="e">
        <f>Résultats!#REF!</f>
        <v>#REF!</v>
      </c>
      <c r="O3" s="696" t="e">
        <f>Résultats!#REF!</f>
        <v>#REF!</v>
      </c>
      <c r="P3" s="696" t="e">
        <f>Résultats!#REF!</f>
        <v>#REF!</v>
      </c>
      <c r="Q3" s="696" t="s">
        <v>304</v>
      </c>
      <c r="R3" s="698"/>
    </row>
    <row r="4" spans="1:18" ht="13.5" thickBot="1" x14ac:dyDescent="0.25">
      <c r="A4" s="651"/>
      <c r="B4" s="652"/>
      <c r="C4" s="652"/>
      <c r="D4" s="653"/>
      <c r="E4" s="258"/>
      <c r="F4" s="250"/>
      <c r="G4" s="250"/>
      <c r="H4" s="250"/>
      <c r="I4" s="250"/>
      <c r="J4" s="250"/>
      <c r="K4" s="250"/>
      <c r="L4" s="693"/>
      <c r="M4" s="695"/>
      <c r="N4" s="697"/>
      <c r="O4" s="697"/>
      <c r="P4" s="697"/>
      <c r="Q4" s="697"/>
      <c r="R4" s="699"/>
    </row>
    <row r="5" spans="1:18" ht="13.5" thickBot="1" x14ac:dyDescent="0.25">
      <c r="A5" s="654"/>
      <c r="B5" s="655"/>
      <c r="C5" s="655"/>
      <c r="D5" s="656"/>
      <c r="E5" s="258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61"/>
    </row>
    <row r="6" spans="1:18" x14ac:dyDescent="0.2">
      <c r="A6" s="282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61"/>
    </row>
    <row r="7" spans="1:18" x14ac:dyDescent="0.2">
      <c r="A7" s="282"/>
      <c r="B7" s="250"/>
      <c r="C7" s="250"/>
      <c r="D7" s="250"/>
      <c r="E7" s="250"/>
      <c r="F7" s="250"/>
      <c r="G7" s="250"/>
      <c r="H7" s="260" t="s">
        <v>68</v>
      </c>
      <c r="I7" s="260" t="s">
        <v>69</v>
      </c>
      <c r="J7" s="260" t="s">
        <v>70</v>
      </c>
      <c r="K7" s="260" t="s">
        <v>71</v>
      </c>
      <c r="L7" s="260" t="s">
        <v>72</v>
      </c>
      <c r="M7" s="260" t="s">
        <v>73</v>
      </c>
      <c r="N7" s="260" t="s">
        <v>74</v>
      </c>
      <c r="O7" s="262" t="s">
        <v>75</v>
      </c>
      <c r="P7" s="262"/>
      <c r="Q7" s="262" t="s">
        <v>76</v>
      </c>
      <c r="R7" s="283"/>
    </row>
    <row r="8" spans="1:18" ht="19.149999999999999" customHeight="1" x14ac:dyDescent="0.2">
      <c r="A8" s="282"/>
      <c r="B8" s="263" t="s">
        <v>77</v>
      </c>
      <c r="C8" s="264" t="str">
        <f>Résultats!E311</f>
        <v>II B</v>
      </c>
      <c r="D8" s="265"/>
      <c r="E8" s="265"/>
      <c r="F8" s="266"/>
      <c r="G8" s="250"/>
      <c r="H8" s="260">
        <v>1</v>
      </c>
      <c r="I8" s="260" t="s">
        <v>78</v>
      </c>
      <c r="J8" s="260"/>
      <c r="K8" s="260"/>
      <c r="L8" s="260"/>
      <c r="M8" s="260"/>
      <c r="N8" s="260"/>
      <c r="O8" s="267"/>
      <c r="P8" s="268"/>
      <c r="Q8" s="267"/>
      <c r="R8" s="284"/>
    </row>
    <row r="9" spans="1:18" ht="19.149999999999999" customHeight="1" x14ac:dyDescent="0.2">
      <c r="A9" s="282"/>
      <c r="B9" s="269" t="s">
        <v>79</v>
      </c>
      <c r="C9" s="270" t="str">
        <f>VLOOKUP(C8,clubs,2,TRUE)</f>
        <v>LX085</v>
      </c>
      <c r="D9" s="705" t="s">
        <v>264</v>
      </c>
      <c r="E9" s="705"/>
      <c r="F9" s="271"/>
      <c r="G9" s="250"/>
      <c r="H9" s="260">
        <v>2</v>
      </c>
      <c r="I9" s="260" t="s">
        <v>80</v>
      </c>
      <c r="J9" s="260"/>
      <c r="K9" s="260"/>
      <c r="L9" s="260"/>
      <c r="M9" s="260"/>
      <c r="N9" s="260"/>
      <c r="O9" s="267"/>
      <c r="P9" s="268"/>
      <c r="Q9" s="267"/>
      <c r="R9" s="284"/>
    </row>
    <row r="10" spans="1:18" ht="19.149999999999999" customHeight="1" x14ac:dyDescent="0.2">
      <c r="A10" s="282"/>
      <c r="B10" s="272" t="s">
        <v>81</v>
      </c>
      <c r="C10" s="273"/>
      <c r="D10" s="174"/>
      <c r="E10" s="174" t="s">
        <v>261</v>
      </c>
      <c r="F10" s="174" t="s">
        <v>82</v>
      </c>
      <c r="G10" s="250"/>
      <c r="H10" s="260">
        <v>3</v>
      </c>
      <c r="I10" s="260" t="s">
        <v>83</v>
      </c>
      <c r="J10" s="260"/>
      <c r="K10" s="260"/>
      <c r="L10" s="260"/>
      <c r="M10" s="260"/>
      <c r="N10" s="260"/>
      <c r="O10" s="267"/>
      <c r="P10" s="274"/>
      <c r="Q10" s="267"/>
      <c r="R10" s="285"/>
    </row>
    <row r="11" spans="1:18" ht="19.149999999999999" customHeight="1" x14ac:dyDescent="0.2">
      <c r="A11" s="282"/>
      <c r="B11" s="275"/>
      <c r="C11" s="276"/>
      <c r="D11" s="174"/>
      <c r="E11" s="277" t="e">
        <f>VLOOKUP(C$8,joueurs3,3,FALSE)</f>
        <v>#N/A</v>
      </c>
      <c r="F11" s="174"/>
      <c r="G11" s="250"/>
      <c r="H11" s="260">
        <v>4</v>
      </c>
      <c r="I11" s="260" t="s">
        <v>84</v>
      </c>
      <c r="J11" s="260"/>
      <c r="K11" s="260"/>
      <c r="L11" s="260"/>
      <c r="M11" s="260"/>
      <c r="N11" s="260"/>
      <c r="O11" s="267"/>
      <c r="P11" s="268"/>
      <c r="Q11" s="267"/>
      <c r="R11" s="284"/>
    </row>
    <row r="12" spans="1:18" ht="19.149999999999999" customHeight="1" x14ac:dyDescent="0.2">
      <c r="A12" s="282"/>
      <c r="B12" s="275"/>
      <c r="C12" s="276"/>
      <c r="D12" s="174"/>
      <c r="E12" s="277" t="e">
        <f>VLOOKUP(C$8,joueurs3,4,FALSE)</f>
        <v>#N/A</v>
      </c>
      <c r="F12" s="174"/>
      <c r="G12" s="250"/>
      <c r="H12" s="260">
        <v>5</v>
      </c>
      <c r="I12" s="260" t="s">
        <v>85</v>
      </c>
      <c r="J12" s="260"/>
      <c r="K12" s="260"/>
      <c r="L12" s="260"/>
      <c r="M12" s="260"/>
      <c r="N12" s="260"/>
      <c r="O12" s="267"/>
      <c r="P12" s="268"/>
      <c r="Q12" s="267"/>
      <c r="R12" s="284"/>
    </row>
    <row r="13" spans="1:18" ht="19.149999999999999" customHeight="1" x14ac:dyDescent="0.2">
      <c r="A13" s="282"/>
      <c r="B13" s="275"/>
      <c r="C13" s="276"/>
      <c r="D13" s="174"/>
      <c r="E13" s="277" t="e">
        <f>VLOOKUP(C$8,joueurs3,5,FALSE)</f>
        <v>#N/A</v>
      </c>
      <c r="F13" s="174"/>
      <c r="G13" s="250"/>
      <c r="H13" s="260">
        <v>6</v>
      </c>
      <c r="I13" s="260" t="s">
        <v>86</v>
      </c>
      <c r="J13" s="260"/>
      <c r="K13" s="260"/>
      <c r="L13" s="260"/>
      <c r="M13" s="260"/>
      <c r="N13" s="260"/>
      <c r="O13" s="267"/>
      <c r="P13" s="268"/>
      <c r="Q13" s="267"/>
      <c r="R13" s="284"/>
    </row>
    <row r="14" spans="1:18" ht="19.149999999999999" customHeight="1" x14ac:dyDescent="0.2">
      <c r="A14" s="282"/>
      <c r="B14" s="275"/>
      <c r="C14" s="276"/>
      <c r="D14" s="174"/>
      <c r="E14" s="277" t="e">
        <f>VLOOKUP(C$8,joueurs3,6,FALSE)</f>
        <v>#N/A</v>
      </c>
      <c r="F14" s="174"/>
      <c r="G14" s="250"/>
      <c r="H14" s="260">
        <v>7</v>
      </c>
      <c r="I14" s="260" t="s">
        <v>87</v>
      </c>
      <c r="J14" s="260"/>
      <c r="K14" s="260"/>
      <c r="L14" s="260"/>
      <c r="M14" s="260"/>
      <c r="N14" s="260"/>
      <c r="O14" s="267"/>
      <c r="P14" s="268"/>
      <c r="Q14" s="267"/>
      <c r="R14" s="284"/>
    </row>
    <row r="15" spans="1:18" ht="19.149999999999999" customHeight="1" x14ac:dyDescent="0.2">
      <c r="A15" s="282"/>
      <c r="B15" s="250"/>
      <c r="C15" s="250"/>
      <c r="D15" s="250"/>
      <c r="E15" s="250"/>
      <c r="F15" s="250"/>
      <c r="G15" s="250"/>
      <c r="H15" s="260">
        <v>8</v>
      </c>
      <c r="I15" s="260" t="s">
        <v>88</v>
      </c>
      <c r="J15" s="260"/>
      <c r="K15" s="260"/>
      <c r="L15" s="260"/>
      <c r="M15" s="260"/>
      <c r="N15" s="260"/>
      <c r="O15" s="267"/>
      <c r="P15" s="268"/>
      <c r="Q15" s="267"/>
      <c r="R15" s="284"/>
    </row>
    <row r="16" spans="1:18" ht="19.149999999999999" customHeight="1" x14ac:dyDescent="0.2">
      <c r="A16" s="282"/>
      <c r="B16" s="263" t="s">
        <v>89</v>
      </c>
      <c r="C16" s="264" t="str">
        <f>Résultats!F311</f>
        <v>III D</v>
      </c>
      <c r="D16" s="265"/>
      <c r="E16" s="265"/>
      <c r="F16" s="266"/>
      <c r="G16" s="250"/>
      <c r="H16" s="260">
        <v>9</v>
      </c>
      <c r="I16" s="260" t="s">
        <v>90</v>
      </c>
      <c r="J16" s="260"/>
      <c r="K16" s="260"/>
      <c r="L16" s="260"/>
      <c r="M16" s="260"/>
      <c r="N16" s="260"/>
      <c r="O16" s="267"/>
      <c r="P16" s="268"/>
      <c r="Q16" s="267"/>
      <c r="R16" s="284"/>
    </row>
    <row r="17" spans="1:18" ht="19.149999999999999" customHeight="1" x14ac:dyDescent="0.2">
      <c r="A17" s="282"/>
      <c r="B17" s="269" t="s">
        <v>79</v>
      </c>
      <c r="C17" s="270" t="str">
        <f>VLOOKUP(C16,clubs,2,TRUE)</f>
        <v>LX085</v>
      </c>
      <c r="D17" s="705" t="s">
        <v>264</v>
      </c>
      <c r="E17" s="705"/>
      <c r="F17" s="271"/>
      <c r="G17" s="250"/>
      <c r="H17" s="260">
        <v>10</v>
      </c>
      <c r="I17" s="260" t="s">
        <v>60</v>
      </c>
      <c r="J17" s="260"/>
      <c r="K17" s="260"/>
      <c r="L17" s="260"/>
      <c r="M17" s="260"/>
      <c r="N17" s="260"/>
      <c r="O17" s="267"/>
      <c r="P17" s="268"/>
      <c r="Q17" s="267"/>
      <c r="R17" s="284"/>
    </row>
    <row r="18" spans="1:18" ht="19.149999999999999" customHeight="1" x14ac:dyDescent="0.2">
      <c r="A18" s="282"/>
      <c r="B18" s="272" t="s">
        <v>81</v>
      </c>
      <c r="C18" s="273"/>
      <c r="D18" s="174"/>
      <c r="E18" s="174" t="s">
        <v>261</v>
      </c>
      <c r="F18" s="174" t="s">
        <v>82</v>
      </c>
      <c r="G18" s="250"/>
      <c r="H18" s="260">
        <v>11</v>
      </c>
      <c r="I18" s="260" t="s">
        <v>91</v>
      </c>
      <c r="J18" s="260"/>
      <c r="K18" s="260"/>
      <c r="L18" s="260"/>
      <c r="M18" s="260"/>
      <c r="N18" s="260"/>
      <c r="O18" s="267"/>
      <c r="P18" s="268"/>
      <c r="Q18" s="267"/>
      <c r="R18" s="284"/>
    </row>
    <row r="19" spans="1:18" ht="19.149999999999999" customHeight="1" x14ac:dyDescent="0.2">
      <c r="A19" s="282"/>
      <c r="B19" s="275"/>
      <c r="C19" s="276"/>
      <c r="D19" s="174"/>
      <c r="E19" s="277" t="e">
        <f>VLOOKUP(C$16,joueurs3,3,FALSE)</f>
        <v>#N/A</v>
      </c>
      <c r="F19" s="174"/>
      <c r="G19" s="250"/>
      <c r="H19" s="260">
        <v>12</v>
      </c>
      <c r="I19" s="260" t="s">
        <v>59</v>
      </c>
      <c r="J19" s="260"/>
      <c r="K19" s="260"/>
      <c r="L19" s="260"/>
      <c r="M19" s="260"/>
      <c r="N19" s="260"/>
      <c r="O19" s="267"/>
      <c r="P19" s="268"/>
      <c r="Q19" s="267"/>
      <c r="R19" s="284"/>
    </row>
    <row r="20" spans="1:18" ht="19.149999999999999" customHeight="1" x14ac:dyDescent="0.2">
      <c r="A20" s="282"/>
      <c r="B20" s="275"/>
      <c r="C20" s="276"/>
      <c r="D20" s="174"/>
      <c r="E20" s="277" t="e">
        <f>VLOOKUP(C$16,joueurs3,4,FALSE)</f>
        <v>#N/A</v>
      </c>
      <c r="F20" s="174"/>
      <c r="G20" s="250"/>
      <c r="H20" s="260">
        <v>13</v>
      </c>
      <c r="I20" s="260" t="s">
        <v>92</v>
      </c>
      <c r="J20" s="260"/>
      <c r="K20" s="260"/>
      <c r="L20" s="260"/>
      <c r="M20" s="260"/>
      <c r="N20" s="260"/>
      <c r="O20" s="267"/>
      <c r="P20" s="268"/>
      <c r="Q20" s="267"/>
      <c r="R20" s="284"/>
    </row>
    <row r="21" spans="1:18" ht="19.149999999999999" customHeight="1" x14ac:dyDescent="0.2">
      <c r="A21" s="282"/>
      <c r="B21" s="275"/>
      <c r="C21" s="276"/>
      <c r="D21" s="174"/>
      <c r="E21" s="277" t="e">
        <f>VLOOKUP(C$16,joueurs3,5,FALSE)</f>
        <v>#N/A</v>
      </c>
      <c r="F21" s="174"/>
      <c r="G21" s="250"/>
      <c r="H21" s="260">
        <v>14</v>
      </c>
      <c r="I21" s="260" t="s">
        <v>93</v>
      </c>
      <c r="J21" s="260"/>
      <c r="K21" s="260"/>
      <c r="L21" s="260"/>
      <c r="M21" s="260"/>
      <c r="N21" s="260"/>
      <c r="O21" s="267"/>
      <c r="P21" s="268"/>
      <c r="Q21" s="267"/>
      <c r="R21" s="284"/>
    </row>
    <row r="22" spans="1:18" ht="19.149999999999999" customHeight="1" x14ac:dyDescent="0.2">
      <c r="A22" s="282"/>
      <c r="B22" s="275"/>
      <c r="C22" s="276"/>
      <c r="D22" s="174"/>
      <c r="E22" s="277" t="e">
        <f>VLOOKUP(C$16,joueurs3,6,FALSE)</f>
        <v>#N/A</v>
      </c>
      <c r="F22" s="174"/>
      <c r="G22" s="250"/>
      <c r="H22" s="260">
        <v>15</v>
      </c>
      <c r="I22" s="260" t="s">
        <v>94</v>
      </c>
      <c r="J22" s="260"/>
      <c r="K22" s="260"/>
      <c r="L22" s="260"/>
      <c r="M22" s="260"/>
      <c r="N22" s="260"/>
      <c r="O22" s="267"/>
      <c r="P22" s="268"/>
      <c r="Q22" s="267"/>
      <c r="R22" s="284"/>
    </row>
    <row r="23" spans="1:18" ht="19.149999999999999" customHeight="1" x14ac:dyDescent="0.2">
      <c r="A23" s="282"/>
      <c r="B23" s="250"/>
      <c r="C23" s="250"/>
      <c r="D23" s="250"/>
      <c r="E23" s="250"/>
      <c r="F23" s="250"/>
      <c r="G23" s="250"/>
      <c r="H23" s="260">
        <v>16</v>
      </c>
      <c r="I23" s="260" t="s">
        <v>95</v>
      </c>
      <c r="J23" s="260"/>
      <c r="K23" s="260"/>
      <c r="L23" s="260"/>
      <c r="M23" s="260"/>
      <c r="N23" s="260"/>
      <c r="O23" s="267"/>
      <c r="P23" s="268"/>
      <c r="Q23" s="267"/>
      <c r="R23" s="284"/>
    </row>
    <row r="24" spans="1:18" ht="19.149999999999999" customHeight="1" thickBot="1" x14ac:dyDescent="0.25">
      <c r="A24" s="282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61"/>
    </row>
    <row r="25" spans="1:18" ht="19.149999999999999" customHeight="1" thickBot="1" x14ac:dyDescent="0.25">
      <c r="A25" s="282"/>
      <c r="B25" s="263" t="s">
        <v>96</v>
      </c>
      <c r="C25" s="265" t="s">
        <v>97</v>
      </c>
      <c r="D25" s="265"/>
      <c r="E25" s="265"/>
      <c r="F25" s="265" t="s">
        <v>98</v>
      </c>
      <c r="G25" s="265"/>
      <c r="H25" s="266"/>
      <c r="I25" s="250"/>
      <c r="J25" s="250"/>
      <c r="K25" s="250"/>
      <c r="L25" s="250"/>
      <c r="M25" s="278" t="s">
        <v>99</v>
      </c>
      <c r="N25" s="279"/>
      <c r="O25" s="278" t="s">
        <v>100</v>
      </c>
      <c r="P25" s="280"/>
      <c r="Q25" s="278"/>
      <c r="R25" s="279"/>
    </row>
    <row r="26" spans="1:18" ht="19.149999999999999" customHeight="1" x14ac:dyDescent="0.2">
      <c r="A26" s="282"/>
      <c r="B26" s="269" t="s">
        <v>101</v>
      </c>
      <c r="C26" s="270" t="s">
        <v>97</v>
      </c>
      <c r="D26" s="270"/>
      <c r="E26" s="270"/>
      <c r="F26" s="270"/>
      <c r="G26" s="270"/>
      <c r="H26" s="271"/>
      <c r="I26" s="250"/>
      <c r="J26" s="250"/>
      <c r="K26" s="250"/>
      <c r="L26" s="250"/>
      <c r="M26" s="250"/>
      <c r="N26" s="250"/>
      <c r="O26" s="250"/>
      <c r="P26" s="250"/>
      <c r="Q26" s="250"/>
      <c r="R26" s="261"/>
    </row>
    <row r="27" spans="1:18" ht="19.149999999999999" customHeight="1" x14ac:dyDescent="0.2">
      <c r="A27" s="282"/>
      <c r="B27" s="263" t="s">
        <v>102</v>
      </c>
      <c r="C27" s="265" t="s">
        <v>97</v>
      </c>
      <c r="D27" s="265"/>
      <c r="E27" s="265"/>
      <c r="F27" s="265" t="s">
        <v>98</v>
      </c>
      <c r="G27" s="265"/>
      <c r="H27" s="266"/>
      <c r="I27" s="250"/>
      <c r="J27" s="250"/>
      <c r="K27" s="250"/>
      <c r="L27" s="250"/>
      <c r="M27" s="250" t="s">
        <v>103</v>
      </c>
      <c r="N27" s="250"/>
      <c r="O27" s="250"/>
      <c r="P27" s="250"/>
      <c r="Q27" s="250"/>
      <c r="R27" s="261"/>
    </row>
    <row r="28" spans="1:18" ht="19.149999999999999" customHeight="1" x14ac:dyDescent="0.2">
      <c r="A28" s="282"/>
      <c r="B28" s="269" t="s">
        <v>101</v>
      </c>
      <c r="C28" s="270" t="s">
        <v>97</v>
      </c>
      <c r="D28" s="270"/>
      <c r="E28" s="270"/>
      <c r="F28" s="270"/>
      <c r="G28" s="270"/>
      <c r="H28" s="271"/>
      <c r="I28" s="250"/>
      <c r="J28" s="250"/>
      <c r="K28" s="250"/>
      <c r="L28" s="250"/>
      <c r="M28" s="250"/>
      <c r="N28" s="250"/>
      <c r="O28" s="250"/>
      <c r="P28" s="250"/>
      <c r="Q28" s="250"/>
      <c r="R28" s="261"/>
    </row>
    <row r="29" spans="1:18" x14ac:dyDescent="0.2">
      <c r="A29" s="282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61"/>
    </row>
    <row r="30" spans="1:18" ht="13.5" thickBot="1" x14ac:dyDescent="0.25">
      <c r="A30" s="286"/>
      <c r="B30" s="281" t="s">
        <v>104</v>
      </c>
      <c r="C30" s="281" t="s">
        <v>303</v>
      </c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7"/>
    </row>
    <row r="31" spans="1:18" ht="12.75" customHeight="1" x14ac:dyDescent="0.2">
      <c r="A31" s="648" t="s">
        <v>297</v>
      </c>
      <c r="B31" s="649"/>
      <c r="C31" s="649"/>
      <c r="D31" s="650"/>
      <c r="E31" s="256"/>
      <c r="F31" s="257"/>
      <c r="G31" s="257"/>
      <c r="H31" s="257"/>
      <c r="I31" s="257"/>
      <c r="J31" s="257"/>
      <c r="K31" s="257"/>
      <c r="L31" s="700" t="s">
        <v>64</v>
      </c>
      <c r="M31" s="701" t="s">
        <v>3</v>
      </c>
      <c r="N31" s="702" t="s">
        <v>4</v>
      </c>
      <c r="O31" s="701" t="s">
        <v>282</v>
      </c>
      <c r="P31" s="701"/>
      <c r="Q31" s="701" t="s">
        <v>298</v>
      </c>
      <c r="R31" s="704"/>
    </row>
    <row r="32" spans="1:18" x14ac:dyDescent="0.2">
      <c r="A32" s="651"/>
      <c r="B32" s="652"/>
      <c r="C32" s="652"/>
      <c r="D32" s="653"/>
      <c r="E32" s="258"/>
      <c r="F32" s="250"/>
      <c r="G32" s="250"/>
      <c r="H32" s="259"/>
      <c r="I32" s="250" t="s">
        <v>62</v>
      </c>
      <c r="J32" s="250"/>
      <c r="K32" s="250"/>
      <c r="L32" s="692"/>
      <c r="M32" s="696"/>
      <c r="N32" s="703"/>
      <c r="O32" s="696"/>
      <c r="P32" s="696"/>
      <c r="Q32" s="696"/>
      <c r="R32" s="698"/>
    </row>
    <row r="33" spans="1:18" x14ac:dyDescent="0.2">
      <c r="A33" s="651"/>
      <c r="B33" s="652"/>
      <c r="C33" s="652"/>
      <c r="D33" s="653"/>
      <c r="E33" s="258"/>
      <c r="F33" s="250"/>
      <c r="G33" s="250"/>
      <c r="H33" s="260"/>
      <c r="I33" s="250" t="s">
        <v>65</v>
      </c>
      <c r="J33" s="250"/>
      <c r="K33" s="250"/>
      <c r="L33" s="692" t="str">
        <f>Résultats!A312</f>
        <v>DT2</v>
      </c>
      <c r="M33" s="694">
        <f>Résultats!B312</f>
        <v>44681</v>
      </c>
      <c r="N33" s="696" t="str">
        <f>Résultats!C312</f>
        <v>13H00</v>
      </c>
      <c r="O33" s="696">
        <f>Résultats!D312</f>
        <v>0</v>
      </c>
      <c r="P33" s="696" t="str">
        <f>Résultats!E312</f>
        <v>III C</v>
      </c>
      <c r="Q33" s="696" t="s">
        <v>304</v>
      </c>
      <c r="R33" s="698"/>
    </row>
    <row r="34" spans="1:18" ht="13.5" thickBot="1" x14ac:dyDescent="0.25">
      <c r="A34" s="651"/>
      <c r="B34" s="652"/>
      <c r="C34" s="652"/>
      <c r="D34" s="653"/>
      <c r="E34" s="258"/>
      <c r="F34" s="250"/>
      <c r="G34" s="250"/>
      <c r="H34" s="250"/>
      <c r="I34" s="250"/>
      <c r="J34" s="250"/>
      <c r="K34" s="250"/>
      <c r="L34" s="693"/>
      <c r="M34" s="695"/>
      <c r="N34" s="697"/>
      <c r="O34" s="697"/>
      <c r="P34" s="697"/>
      <c r="Q34" s="697"/>
      <c r="R34" s="699"/>
    </row>
    <row r="35" spans="1:18" ht="13.5" thickBot="1" x14ac:dyDescent="0.25">
      <c r="A35" s="654"/>
      <c r="B35" s="655"/>
      <c r="C35" s="655"/>
      <c r="D35" s="656"/>
      <c r="E35" s="258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61"/>
    </row>
    <row r="36" spans="1:18" x14ac:dyDescent="0.2">
      <c r="A36" s="282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61"/>
    </row>
    <row r="37" spans="1:18" x14ac:dyDescent="0.2">
      <c r="A37" s="282"/>
      <c r="B37" s="250"/>
      <c r="C37" s="250"/>
      <c r="D37" s="250"/>
      <c r="E37" s="250"/>
      <c r="F37" s="250"/>
      <c r="G37" s="250"/>
      <c r="H37" s="260" t="s">
        <v>68</v>
      </c>
      <c r="I37" s="260" t="s">
        <v>69</v>
      </c>
      <c r="J37" s="260" t="s">
        <v>70</v>
      </c>
      <c r="K37" s="260" t="s">
        <v>71</v>
      </c>
      <c r="L37" s="260" t="s">
        <v>72</v>
      </c>
      <c r="M37" s="260" t="s">
        <v>73</v>
      </c>
      <c r="N37" s="260" t="s">
        <v>74</v>
      </c>
      <c r="O37" s="262" t="s">
        <v>75</v>
      </c>
      <c r="P37" s="262"/>
      <c r="Q37" s="262" t="s">
        <v>76</v>
      </c>
      <c r="R37" s="283"/>
    </row>
    <row r="38" spans="1:18" ht="19.149999999999999" customHeight="1" x14ac:dyDescent="0.2">
      <c r="A38" s="282"/>
      <c r="B38" s="263" t="s">
        <v>77</v>
      </c>
      <c r="C38" s="264" t="str">
        <f>Résultats!E312</f>
        <v>III C</v>
      </c>
      <c r="D38" s="265"/>
      <c r="E38" s="265"/>
      <c r="F38" s="266"/>
      <c r="G38" s="250"/>
      <c r="H38" s="260">
        <v>1</v>
      </c>
      <c r="I38" s="260" t="s">
        <v>78</v>
      </c>
      <c r="J38" s="260"/>
      <c r="K38" s="260"/>
      <c r="L38" s="260"/>
      <c r="M38" s="260"/>
      <c r="N38" s="260"/>
      <c r="O38" s="267"/>
      <c r="P38" s="268"/>
      <c r="Q38" s="267"/>
      <c r="R38" s="284"/>
    </row>
    <row r="39" spans="1:18" ht="19.149999999999999" customHeight="1" x14ac:dyDescent="0.2">
      <c r="A39" s="282"/>
      <c r="B39" s="269" t="s">
        <v>79</v>
      </c>
      <c r="C39" s="270" t="str">
        <f>VLOOKUP(C38,clubs,2,TRUE)</f>
        <v>LX085</v>
      </c>
      <c r="D39" s="705" t="s">
        <v>264</v>
      </c>
      <c r="E39" s="705"/>
      <c r="F39" s="271"/>
      <c r="G39" s="250"/>
      <c r="H39" s="260">
        <v>2</v>
      </c>
      <c r="I39" s="260" t="s">
        <v>80</v>
      </c>
      <c r="J39" s="260"/>
      <c r="K39" s="260"/>
      <c r="L39" s="260"/>
      <c r="M39" s="260"/>
      <c r="N39" s="260"/>
      <c r="O39" s="267"/>
      <c r="P39" s="268"/>
      <c r="Q39" s="267"/>
      <c r="R39" s="284"/>
    </row>
    <row r="40" spans="1:18" ht="19.149999999999999" customHeight="1" x14ac:dyDescent="0.2">
      <c r="A40" s="282"/>
      <c r="B40" s="272" t="s">
        <v>81</v>
      </c>
      <c r="C40" s="273"/>
      <c r="D40" s="174"/>
      <c r="E40" s="174" t="s">
        <v>261</v>
      </c>
      <c r="F40" s="174" t="s">
        <v>82</v>
      </c>
      <c r="G40" s="250"/>
      <c r="H40" s="260">
        <v>3</v>
      </c>
      <c r="I40" s="260" t="s">
        <v>83</v>
      </c>
      <c r="J40" s="260"/>
      <c r="K40" s="260"/>
      <c r="L40" s="260"/>
      <c r="M40" s="260"/>
      <c r="N40" s="260"/>
      <c r="O40" s="267"/>
      <c r="P40" s="274"/>
      <c r="Q40" s="267"/>
      <c r="R40" s="285"/>
    </row>
    <row r="41" spans="1:18" ht="19.149999999999999" customHeight="1" x14ac:dyDescent="0.2">
      <c r="A41" s="282"/>
      <c r="B41" s="275"/>
      <c r="C41" s="276"/>
      <c r="D41" s="174"/>
      <c r="E41" s="277" t="e">
        <f>VLOOKUP(C$38,joueurs3,3,FALSE)</f>
        <v>#N/A</v>
      </c>
      <c r="F41" s="174"/>
      <c r="G41" s="250"/>
      <c r="H41" s="260">
        <v>4</v>
      </c>
      <c r="I41" s="260" t="s">
        <v>84</v>
      </c>
      <c r="J41" s="260"/>
      <c r="K41" s="260"/>
      <c r="L41" s="260"/>
      <c r="M41" s="260"/>
      <c r="N41" s="260"/>
      <c r="O41" s="267"/>
      <c r="P41" s="268"/>
      <c r="Q41" s="267"/>
      <c r="R41" s="284"/>
    </row>
    <row r="42" spans="1:18" ht="19.149999999999999" customHeight="1" x14ac:dyDescent="0.2">
      <c r="A42" s="282"/>
      <c r="B42" s="275"/>
      <c r="C42" s="276"/>
      <c r="D42" s="174"/>
      <c r="E42" s="277" t="e">
        <f>VLOOKUP(C$38,joueurs3,4,FALSE)</f>
        <v>#N/A</v>
      </c>
      <c r="F42" s="174"/>
      <c r="G42" s="250"/>
      <c r="H42" s="260">
        <v>5</v>
      </c>
      <c r="I42" s="260" t="s">
        <v>85</v>
      </c>
      <c r="J42" s="260"/>
      <c r="K42" s="260"/>
      <c r="L42" s="260"/>
      <c r="M42" s="260"/>
      <c r="N42" s="260"/>
      <c r="O42" s="267"/>
      <c r="P42" s="268"/>
      <c r="Q42" s="267"/>
      <c r="R42" s="284"/>
    </row>
    <row r="43" spans="1:18" ht="19.149999999999999" customHeight="1" x14ac:dyDescent="0.2">
      <c r="A43" s="282"/>
      <c r="B43" s="275"/>
      <c r="C43" s="276"/>
      <c r="D43" s="174"/>
      <c r="E43" s="277" t="e">
        <f>VLOOKUP(C$38,joueurs3,5,FALSE)</f>
        <v>#N/A</v>
      </c>
      <c r="F43" s="174"/>
      <c r="G43" s="250"/>
      <c r="H43" s="260">
        <v>6</v>
      </c>
      <c r="I43" s="260" t="s">
        <v>86</v>
      </c>
      <c r="J43" s="260"/>
      <c r="K43" s="260"/>
      <c r="L43" s="260"/>
      <c r="M43" s="260"/>
      <c r="N43" s="260"/>
      <c r="O43" s="267"/>
      <c r="P43" s="268"/>
      <c r="Q43" s="267"/>
      <c r="R43" s="284"/>
    </row>
    <row r="44" spans="1:18" ht="19.149999999999999" customHeight="1" x14ac:dyDescent="0.2">
      <c r="A44" s="282"/>
      <c r="B44" s="275"/>
      <c r="C44" s="276"/>
      <c r="D44" s="174"/>
      <c r="E44" s="277" t="e">
        <f>VLOOKUP(C$38,joueurs3,6,FALSE)</f>
        <v>#N/A</v>
      </c>
      <c r="F44" s="174"/>
      <c r="G44" s="250"/>
      <c r="H44" s="260">
        <v>7</v>
      </c>
      <c r="I44" s="260" t="s">
        <v>87</v>
      </c>
      <c r="J44" s="260"/>
      <c r="K44" s="260"/>
      <c r="L44" s="260"/>
      <c r="M44" s="260"/>
      <c r="N44" s="260"/>
      <c r="O44" s="267"/>
      <c r="P44" s="268"/>
      <c r="Q44" s="267"/>
      <c r="R44" s="284"/>
    </row>
    <row r="45" spans="1:18" ht="19.149999999999999" customHeight="1" x14ac:dyDescent="0.2">
      <c r="A45" s="282"/>
      <c r="B45" s="250"/>
      <c r="C45" s="250"/>
      <c r="D45" s="250"/>
      <c r="E45" s="250"/>
      <c r="F45" s="250"/>
      <c r="G45" s="250"/>
      <c r="H45" s="260">
        <v>8</v>
      </c>
      <c r="I45" s="260" t="s">
        <v>88</v>
      </c>
      <c r="J45" s="260"/>
      <c r="K45" s="260"/>
      <c r="L45" s="260"/>
      <c r="M45" s="260"/>
      <c r="N45" s="260"/>
      <c r="O45" s="267"/>
      <c r="P45" s="268"/>
      <c r="Q45" s="267"/>
      <c r="R45" s="284"/>
    </row>
    <row r="46" spans="1:18" ht="19.149999999999999" customHeight="1" x14ac:dyDescent="0.2">
      <c r="A46" s="282"/>
      <c r="B46" s="263" t="s">
        <v>89</v>
      </c>
      <c r="C46" s="264" t="str">
        <f>Résultats!F312</f>
        <v>II B</v>
      </c>
      <c r="D46" s="265"/>
      <c r="E46" s="265"/>
      <c r="F46" s="266"/>
      <c r="G46" s="250"/>
      <c r="H46" s="260">
        <v>9</v>
      </c>
      <c r="I46" s="260" t="s">
        <v>90</v>
      </c>
      <c r="J46" s="260"/>
      <c r="K46" s="260"/>
      <c r="L46" s="260"/>
      <c r="M46" s="260"/>
      <c r="N46" s="260"/>
      <c r="O46" s="267"/>
      <c r="P46" s="268"/>
      <c r="Q46" s="267"/>
      <c r="R46" s="284"/>
    </row>
    <row r="47" spans="1:18" ht="19.149999999999999" customHeight="1" x14ac:dyDescent="0.2">
      <c r="A47" s="282"/>
      <c r="B47" s="269" t="s">
        <v>79</v>
      </c>
      <c r="C47" s="270" t="str">
        <f>VLOOKUP(C46,clubs,2,TRUE)</f>
        <v>LX085</v>
      </c>
      <c r="D47" s="705" t="s">
        <v>264</v>
      </c>
      <c r="E47" s="705"/>
      <c r="F47" s="271"/>
      <c r="G47" s="250"/>
      <c r="H47" s="260">
        <v>10</v>
      </c>
      <c r="I47" s="260" t="s">
        <v>60</v>
      </c>
      <c r="J47" s="260"/>
      <c r="K47" s="260"/>
      <c r="L47" s="260"/>
      <c r="M47" s="260"/>
      <c r="N47" s="260"/>
      <c r="O47" s="267"/>
      <c r="P47" s="268"/>
      <c r="Q47" s="267"/>
      <c r="R47" s="284"/>
    </row>
    <row r="48" spans="1:18" ht="19.149999999999999" customHeight="1" x14ac:dyDescent="0.2">
      <c r="A48" s="282"/>
      <c r="B48" s="272" t="s">
        <v>81</v>
      </c>
      <c r="C48" s="273"/>
      <c r="D48" s="174"/>
      <c r="E48" s="174" t="s">
        <v>261</v>
      </c>
      <c r="F48" s="174" t="s">
        <v>82</v>
      </c>
      <c r="G48" s="250"/>
      <c r="H48" s="260">
        <v>11</v>
      </c>
      <c r="I48" s="260" t="s">
        <v>91</v>
      </c>
      <c r="J48" s="260"/>
      <c r="K48" s="260"/>
      <c r="L48" s="260"/>
      <c r="M48" s="260"/>
      <c r="N48" s="260"/>
      <c r="O48" s="267"/>
      <c r="P48" s="268"/>
      <c r="Q48" s="267"/>
      <c r="R48" s="284"/>
    </row>
    <row r="49" spans="1:18" ht="19.149999999999999" customHeight="1" x14ac:dyDescent="0.2">
      <c r="A49" s="282"/>
      <c r="B49" s="275"/>
      <c r="C49" s="276"/>
      <c r="D49" s="174"/>
      <c r="E49" s="277" t="e">
        <f>VLOOKUP(C$46,joueurs3,3,FALSE)</f>
        <v>#N/A</v>
      </c>
      <c r="F49" s="174"/>
      <c r="G49" s="250"/>
      <c r="H49" s="260">
        <v>12</v>
      </c>
      <c r="I49" s="260" t="s">
        <v>59</v>
      </c>
      <c r="J49" s="260"/>
      <c r="K49" s="260"/>
      <c r="L49" s="260"/>
      <c r="M49" s="260"/>
      <c r="N49" s="260"/>
      <c r="O49" s="267"/>
      <c r="P49" s="268"/>
      <c r="Q49" s="267"/>
      <c r="R49" s="284"/>
    </row>
    <row r="50" spans="1:18" ht="19.149999999999999" customHeight="1" x14ac:dyDescent="0.2">
      <c r="A50" s="282"/>
      <c r="B50" s="275"/>
      <c r="C50" s="276"/>
      <c r="D50" s="174"/>
      <c r="E50" s="277" t="e">
        <f>VLOOKUP(C$46,joueurs3,4,FALSE)</f>
        <v>#N/A</v>
      </c>
      <c r="F50" s="174"/>
      <c r="G50" s="250"/>
      <c r="H50" s="260">
        <v>13</v>
      </c>
      <c r="I50" s="260" t="s">
        <v>92</v>
      </c>
      <c r="J50" s="260"/>
      <c r="K50" s="260"/>
      <c r="L50" s="260"/>
      <c r="M50" s="260"/>
      <c r="N50" s="260"/>
      <c r="O50" s="267"/>
      <c r="P50" s="268"/>
      <c r="Q50" s="267"/>
      <c r="R50" s="284"/>
    </row>
    <row r="51" spans="1:18" ht="19.149999999999999" customHeight="1" x14ac:dyDescent="0.2">
      <c r="A51" s="282"/>
      <c r="B51" s="275"/>
      <c r="C51" s="276"/>
      <c r="D51" s="174"/>
      <c r="E51" s="277" t="e">
        <f>VLOOKUP(C$46,joueurs3,5,FALSE)</f>
        <v>#N/A</v>
      </c>
      <c r="F51" s="174"/>
      <c r="G51" s="250"/>
      <c r="H51" s="260">
        <v>14</v>
      </c>
      <c r="I51" s="260" t="s">
        <v>93</v>
      </c>
      <c r="J51" s="260"/>
      <c r="K51" s="260"/>
      <c r="L51" s="260"/>
      <c r="M51" s="260"/>
      <c r="N51" s="260"/>
      <c r="O51" s="267"/>
      <c r="P51" s="268"/>
      <c r="Q51" s="267"/>
      <c r="R51" s="284"/>
    </row>
    <row r="52" spans="1:18" ht="19.149999999999999" customHeight="1" x14ac:dyDescent="0.2">
      <c r="A52" s="282"/>
      <c r="B52" s="275"/>
      <c r="C52" s="276"/>
      <c r="D52" s="174"/>
      <c r="E52" s="277" t="e">
        <f>VLOOKUP(C$46,joueurs3,6,FALSE)</f>
        <v>#N/A</v>
      </c>
      <c r="F52" s="174"/>
      <c r="G52" s="250"/>
      <c r="H52" s="260">
        <v>15</v>
      </c>
      <c r="I52" s="260" t="s">
        <v>94</v>
      </c>
      <c r="J52" s="260"/>
      <c r="K52" s="260"/>
      <c r="L52" s="260"/>
      <c r="M52" s="260"/>
      <c r="N52" s="260"/>
      <c r="O52" s="267"/>
      <c r="P52" s="268"/>
      <c r="Q52" s="267"/>
      <c r="R52" s="284"/>
    </row>
    <row r="53" spans="1:18" ht="19.149999999999999" customHeight="1" x14ac:dyDescent="0.2">
      <c r="A53" s="282"/>
      <c r="B53" s="250"/>
      <c r="C53" s="250"/>
      <c r="D53" s="250"/>
      <c r="E53" s="250"/>
      <c r="F53" s="250"/>
      <c r="G53" s="250"/>
      <c r="H53" s="260">
        <v>16</v>
      </c>
      <c r="I53" s="260" t="s">
        <v>95</v>
      </c>
      <c r="J53" s="260"/>
      <c r="K53" s="260"/>
      <c r="L53" s="260"/>
      <c r="M53" s="260"/>
      <c r="N53" s="260"/>
      <c r="O53" s="267"/>
      <c r="P53" s="268"/>
      <c r="Q53" s="267"/>
      <c r="R53" s="284"/>
    </row>
    <row r="54" spans="1:18" ht="19.149999999999999" customHeight="1" thickBot="1" x14ac:dyDescent="0.25">
      <c r="A54" s="282"/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61"/>
    </row>
    <row r="55" spans="1:18" ht="19.149999999999999" customHeight="1" thickBot="1" x14ac:dyDescent="0.25">
      <c r="A55" s="282"/>
      <c r="B55" s="263" t="s">
        <v>96</v>
      </c>
      <c r="C55" s="265" t="s">
        <v>97</v>
      </c>
      <c r="D55" s="265"/>
      <c r="E55" s="265"/>
      <c r="F55" s="265" t="s">
        <v>98</v>
      </c>
      <c r="G55" s="265"/>
      <c r="H55" s="266"/>
      <c r="I55" s="250"/>
      <c r="J55" s="250"/>
      <c r="K55" s="250"/>
      <c r="L55" s="250"/>
      <c r="M55" s="278" t="s">
        <v>99</v>
      </c>
      <c r="N55" s="279"/>
      <c r="O55" s="278" t="s">
        <v>100</v>
      </c>
      <c r="P55" s="280"/>
      <c r="Q55" s="278"/>
      <c r="R55" s="279"/>
    </row>
    <row r="56" spans="1:18" ht="19.149999999999999" customHeight="1" x14ac:dyDescent="0.2">
      <c r="A56" s="282"/>
      <c r="B56" s="269" t="s">
        <v>101</v>
      </c>
      <c r="C56" s="270" t="s">
        <v>97</v>
      </c>
      <c r="D56" s="270"/>
      <c r="E56" s="270"/>
      <c r="F56" s="270"/>
      <c r="G56" s="270"/>
      <c r="H56" s="271"/>
      <c r="I56" s="250"/>
      <c r="J56" s="250"/>
      <c r="K56" s="250"/>
      <c r="L56" s="250"/>
      <c r="M56" s="250"/>
      <c r="N56" s="250"/>
      <c r="O56" s="250"/>
      <c r="P56" s="250"/>
      <c r="Q56" s="250"/>
      <c r="R56" s="261"/>
    </row>
    <row r="57" spans="1:18" ht="19.149999999999999" customHeight="1" x14ac:dyDescent="0.2">
      <c r="A57" s="282"/>
      <c r="B57" s="263" t="s">
        <v>102</v>
      </c>
      <c r="C57" s="265" t="s">
        <v>97</v>
      </c>
      <c r="D57" s="265"/>
      <c r="E57" s="265"/>
      <c r="F57" s="265" t="s">
        <v>98</v>
      </c>
      <c r="G57" s="265"/>
      <c r="H57" s="266"/>
      <c r="I57" s="250"/>
      <c r="J57" s="250"/>
      <c r="K57" s="250"/>
      <c r="L57" s="250"/>
      <c r="M57" s="250" t="s">
        <v>103</v>
      </c>
      <c r="N57" s="250"/>
      <c r="O57" s="250"/>
      <c r="P57" s="250"/>
      <c r="Q57" s="250"/>
      <c r="R57" s="261"/>
    </row>
    <row r="58" spans="1:18" ht="19.149999999999999" customHeight="1" x14ac:dyDescent="0.2">
      <c r="A58" s="282"/>
      <c r="B58" s="269" t="s">
        <v>101</v>
      </c>
      <c r="C58" s="270" t="s">
        <v>97</v>
      </c>
      <c r="D58" s="270"/>
      <c r="E58" s="270"/>
      <c r="F58" s="270"/>
      <c r="G58" s="270"/>
      <c r="H58" s="271"/>
      <c r="I58" s="250"/>
      <c r="J58" s="250"/>
      <c r="K58" s="250"/>
      <c r="L58" s="250"/>
      <c r="M58" s="250"/>
      <c r="N58" s="250"/>
      <c r="O58" s="250"/>
      <c r="P58" s="250"/>
      <c r="Q58" s="250"/>
      <c r="R58" s="261"/>
    </row>
    <row r="59" spans="1:18" x14ac:dyDescent="0.2">
      <c r="A59" s="282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61"/>
    </row>
    <row r="60" spans="1:18" ht="13.5" thickBot="1" x14ac:dyDescent="0.25">
      <c r="A60" s="286"/>
      <c r="B60" s="281" t="s">
        <v>104</v>
      </c>
      <c r="C60" s="281" t="str">
        <f>C30</f>
        <v>Giboux joël</v>
      </c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7"/>
    </row>
    <row r="61" spans="1:18" ht="12.75" customHeight="1" x14ac:dyDescent="0.2">
      <c r="A61" s="683" t="s">
        <v>297</v>
      </c>
      <c r="B61" s="684"/>
      <c r="C61" s="684"/>
      <c r="D61" s="685"/>
      <c r="E61" s="256"/>
      <c r="F61" s="257"/>
      <c r="G61" s="257"/>
      <c r="H61" s="257"/>
      <c r="I61" s="257"/>
      <c r="J61" s="257"/>
      <c r="K61" s="257"/>
      <c r="L61" s="700" t="s">
        <v>64</v>
      </c>
      <c r="M61" s="701" t="s">
        <v>3</v>
      </c>
      <c r="N61" s="702" t="s">
        <v>4</v>
      </c>
      <c r="O61" s="701" t="s">
        <v>282</v>
      </c>
      <c r="P61" s="701"/>
      <c r="Q61" s="701" t="s">
        <v>298</v>
      </c>
      <c r="R61" s="704"/>
    </row>
    <row r="62" spans="1:18" x14ac:dyDescent="0.2">
      <c r="A62" s="686"/>
      <c r="B62" s="687"/>
      <c r="C62" s="687"/>
      <c r="D62" s="688"/>
      <c r="E62" s="258"/>
      <c r="F62" s="250"/>
      <c r="G62" s="250"/>
      <c r="H62" s="259"/>
      <c r="I62" s="250" t="s">
        <v>62</v>
      </c>
      <c r="J62" s="250"/>
      <c r="K62" s="250"/>
      <c r="L62" s="692"/>
      <c r="M62" s="696"/>
      <c r="N62" s="703"/>
      <c r="O62" s="696"/>
      <c r="P62" s="696"/>
      <c r="Q62" s="696"/>
      <c r="R62" s="698"/>
    </row>
    <row r="63" spans="1:18" x14ac:dyDescent="0.2">
      <c r="A63" s="686"/>
      <c r="B63" s="687"/>
      <c r="C63" s="687"/>
      <c r="D63" s="688"/>
      <c r="E63" s="258"/>
      <c r="F63" s="250"/>
      <c r="G63" s="250"/>
      <c r="H63" s="260"/>
      <c r="I63" s="250" t="s">
        <v>65</v>
      </c>
      <c r="J63" s="250"/>
      <c r="K63" s="250"/>
      <c r="L63" s="692" t="str">
        <f>Résultats!A313</f>
        <v>DT3</v>
      </c>
      <c r="M63" s="694">
        <f>Résultats!B313</f>
        <v>44681</v>
      </c>
      <c r="N63" s="696" t="str">
        <f>Résultats!C313</f>
        <v>17H00</v>
      </c>
      <c r="O63" s="696">
        <f>Résultats!D313</f>
        <v>0</v>
      </c>
      <c r="P63" s="696" t="str">
        <f>Résultats!E313</f>
        <v>III D</v>
      </c>
      <c r="Q63" s="696" t="s">
        <v>304</v>
      </c>
      <c r="R63" s="698"/>
    </row>
    <row r="64" spans="1:18" ht="13.5" thickBot="1" x14ac:dyDescent="0.25">
      <c r="A64" s="686"/>
      <c r="B64" s="687"/>
      <c r="C64" s="687"/>
      <c r="D64" s="688"/>
      <c r="E64" s="258"/>
      <c r="F64" s="250"/>
      <c r="G64" s="250"/>
      <c r="H64" s="250"/>
      <c r="I64" s="250"/>
      <c r="J64" s="250"/>
      <c r="K64" s="250"/>
      <c r="L64" s="693"/>
      <c r="M64" s="695"/>
      <c r="N64" s="697"/>
      <c r="O64" s="697"/>
      <c r="P64" s="697"/>
      <c r="Q64" s="697"/>
      <c r="R64" s="699"/>
    </row>
    <row r="65" spans="1:18" ht="13.5" thickBot="1" x14ac:dyDescent="0.25">
      <c r="A65" s="689"/>
      <c r="B65" s="690"/>
      <c r="C65" s="690"/>
      <c r="D65" s="691"/>
      <c r="E65" s="258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61"/>
    </row>
    <row r="66" spans="1:18" x14ac:dyDescent="0.2">
      <c r="A66" s="282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61"/>
    </row>
    <row r="67" spans="1:18" x14ac:dyDescent="0.2">
      <c r="A67" s="282"/>
      <c r="B67" s="250"/>
      <c r="C67" s="250"/>
      <c r="D67" s="250"/>
      <c r="E67" s="250"/>
      <c r="F67" s="250"/>
      <c r="G67" s="250"/>
      <c r="H67" s="260" t="s">
        <v>68</v>
      </c>
      <c r="I67" s="260" t="s">
        <v>69</v>
      </c>
      <c r="J67" s="260" t="s">
        <v>70</v>
      </c>
      <c r="K67" s="260" t="s">
        <v>71</v>
      </c>
      <c r="L67" s="260" t="s">
        <v>72</v>
      </c>
      <c r="M67" s="260" t="s">
        <v>73</v>
      </c>
      <c r="N67" s="260" t="s">
        <v>74</v>
      </c>
      <c r="O67" s="262" t="s">
        <v>75</v>
      </c>
      <c r="P67" s="262"/>
      <c r="Q67" s="262" t="s">
        <v>76</v>
      </c>
      <c r="R67" s="283"/>
    </row>
    <row r="68" spans="1:18" ht="19.149999999999999" customHeight="1" x14ac:dyDescent="0.2">
      <c r="A68" s="282"/>
      <c r="B68" s="263" t="s">
        <v>77</v>
      </c>
      <c r="C68" s="264" t="str">
        <f>Résultats!E313</f>
        <v>III D</v>
      </c>
      <c r="D68" s="265"/>
      <c r="E68" s="265"/>
      <c r="F68" s="266"/>
      <c r="G68" s="250"/>
      <c r="H68" s="260">
        <v>1</v>
      </c>
      <c r="I68" s="260" t="s">
        <v>78</v>
      </c>
      <c r="J68" s="260"/>
      <c r="K68" s="260"/>
      <c r="L68" s="260"/>
      <c r="M68" s="260"/>
      <c r="N68" s="260"/>
      <c r="O68" s="267"/>
      <c r="P68" s="268"/>
      <c r="Q68" s="267"/>
      <c r="R68" s="284"/>
    </row>
    <row r="69" spans="1:18" ht="19.149999999999999" customHeight="1" x14ac:dyDescent="0.2">
      <c r="A69" s="282"/>
      <c r="B69" s="269" t="s">
        <v>79</v>
      </c>
      <c r="C69" s="270" t="str">
        <f>VLOOKUP(C68,clubs,2,TRUE)</f>
        <v>LX085</v>
      </c>
      <c r="D69" s="705" t="s">
        <v>264</v>
      </c>
      <c r="E69" s="705"/>
      <c r="F69" s="271"/>
      <c r="G69" s="250"/>
      <c r="H69" s="260">
        <v>2</v>
      </c>
      <c r="I69" s="260" t="s">
        <v>80</v>
      </c>
      <c r="J69" s="260"/>
      <c r="K69" s="260"/>
      <c r="L69" s="260"/>
      <c r="M69" s="260"/>
      <c r="N69" s="260"/>
      <c r="O69" s="267"/>
      <c r="P69" s="268"/>
      <c r="Q69" s="267"/>
      <c r="R69" s="284"/>
    </row>
    <row r="70" spans="1:18" ht="19.149999999999999" customHeight="1" x14ac:dyDescent="0.2">
      <c r="A70" s="282"/>
      <c r="B70" s="272" t="s">
        <v>81</v>
      </c>
      <c r="C70" s="273"/>
      <c r="D70" s="174"/>
      <c r="E70" s="174" t="s">
        <v>261</v>
      </c>
      <c r="F70" s="174" t="s">
        <v>82</v>
      </c>
      <c r="G70" s="250"/>
      <c r="H70" s="260">
        <v>3</v>
      </c>
      <c r="I70" s="260" t="s">
        <v>83</v>
      </c>
      <c r="J70" s="260"/>
      <c r="K70" s="260"/>
      <c r="L70" s="260"/>
      <c r="M70" s="260"/>
      <c r="N70" s="260"/>
      <c r="O70" s="267"/>
      <c r="P70" s="274"/>
      <c r="Q70" s="267"/>
      <c r="R70" s="285"/>
    </row>
    <row r="71" spans="1:18" ht="19.149999999999999" customHeight="1" x14ac:dyDescent="0.2">
      <c r="A71" s="282"/>
      <c r="B71" s="275"/>
      <c r="C71" s="276"/>
      <c r="D71" s="174"/>
      <c r="E71" s="277" t="e">
        <f>VLOOKUP(C$68,joueurs3,3,FALSE)</f>
        <v>#N/A</v>
      </c>
      <c r="F71" s="174"/>
      <c r="G71" s="250"/>
      <c r="H71" s="260">
        <v>4</v>
      </c>
      <c r="I71" s="260" t="s">
        <v>84</v>
      </c>
      <c r="J71" s="260"/>
      <c r="K71" s="260"/>
      <c r="L71" s="260"/>
      <c r="M71" s="260"/>
      <c r="N71" s="260"/>
      <c r="O71" s="267"/>
      <c r="P71" s="268"/>
      <c r="Q71" s="267"/>
      <c r="R71" s="284"/>
    </row>
    <row r="72" spans="1:18" ht="19.149999999999999" customHeight="1" x14ac:dyDescent="0.2">
      <c r="A72" s="282"/>
      <c r="B72" s="275"/>
      <c r="C72" s="276"/>
      <c r="D72" s="174"/>
      <c r="E72" s="277" t="e">
        <f>VLOOKUP(C$68,joueurs3,4,FALSE)</f>
        <v>#N/A</v>
      </c>
      <c r="F72" s="174"/>
      <c r="G72" s="250"/>
      <c r="H72" s="260">
        <v>5</v>
      </c>
      <c r="I72" s="260" t="s">
        <v>85</v>
      </c>
      <c r="J72" s="260"/>
      <c r="K72" s="260"/>
      <c r="L72" s="260"/>
      <c r="M72" s="260"/>
      <c r="N72" s="260"/>
      <c r="O72" s="267"/>
      <c r="P72" s="268"/>
      <c r="Q72" s="267"/>
      <c r="R72" s="284"/>
    </row>
    <row r="73" spans="1:18" ht="19.149999999999999" customHeight="1" x14ac:dyDescent="0.2">
      <c r="A73" s="282"/>
      <c r="B73" s="275"/>
      <c r="C73" s="276"/>
      <c r="D73" s="174"/>
      <c r="E73" s="277" t="e">
        <f>VLOOKUP(C$68,joueurs3,5,FALSE)</f>
        <v>#N/A</v>
      </c>
      <c r="F73" s="174"/>
      <c r="G73" s="250"/>
      <c r="H73" s="260">
        <v>6</v>
      </c>
      <c r="I73" s="260" t="s">
        <v>86</v>
      </c>
      <c r="J73" s="260"/>
      <c r="K73" s="260"/>
      <c r="L73" s="260"/>
      <c r="M73" s="260"/>
      <c r="N73" s="260"/>
      <c r="O73" s="267"/>
      <c r="P73" s="268"/>
      <c r="Q73" s="267"/>
      <c r="R73" s="284"/>
    </row>
    <row r="74" spans="1:18" ht="19.149999999999999" customHeight="1" x14ac:dyDescent="0.2">
      <c r="A74" s="282"/>
      <c r="B74" s="275"/>
      <c r="C74" s="276"/>
      <c r="D74" s="174"/>
      <c r="E74" s="277" t="e">
        <f>VLOOKUP(C$68,joueurs3,6,FALSE)</f>
        <v>#N/A</v>
      </c>
      <c r="F74" s="174"/>
      <c r="G74" s="250"/>
      <c r="H74" s="260">
        <v>7</v>
      </c>
      <c r="I74" s="260" t="s">
        <v>87</v>
      </c>
      <c r="J74" s="260"/>
      <c r="K74" s="260"/>
      <c r="L74" s="260"/>
      <c r="M74" s="260"/>
      <c r="N74" s="260"/>
      <c r="O74" s="267"/>
      <c r="P74" s="268"/>
      <c r="Q74" s="267"/>
      <c r="R74" s="284"/>
    </row>
    <row r="75" spans="1:18" ht="19.149999999999999" customHeight="1" x14ac:dyDescent="0.2">
      <c r="A75" s="282"/>
      <c r="B75" s="250"/>
      <c r="C75" s="250"/>
      <c r="D75" s="250"/>
      <c r="E75" s="250"/>
      <c r="F75" s="250"/>
      <c r="G75" s="250"/>
      <c r="H75" s="260">
        <v>8</v>
      </c>
      <c r="I75" s="260" t="s">
        <v>88</v>
      </c>
      <c r="J75" s="260"/>
      <c r="K75" s="260"/>
      <c r="L75" s="260"/>
      <c r="M75" s="260"/>
      <c r="N75" s="260"/>
      <c r="O75" s="267"/>
      <c r="P75" s="268"/>
      <c r="Q75" s="267"/>
      <c r="R75" s="284"/>
    </row>
    <row r="76" spans="1:18" ht="19.149999999999999" customHeight="1" x14ac:dyDescent="0.2">
      <c r="A76" s="282"/>
      <c r="B76" s="263" t="s">
        <v>89</v>
      </c>
      <c r="C76" s="264" t="str">
        <f>Résultats!F313</f>
        <v>III C</v>
      </c>
      <c r="D76" s="265"/>
      <c r="E76" s="265"/>
      <c r="F76" s="266"/>
      <c r="G76" s="250"/>
      <c r="H76" s="260">
        <v>9</v>
      </c>
      <c r="I76" s="260" t="s">
        <v>90</v>
      </c>
      <c r="J76" s="260"/>
      <c r="K76" s="260"/>
      <c r="L76" s="260"/>
      <c r="M76" s="260"/>
      <c r="N76" s="260"/>
      <c r="O76" s="267"/>
      <c r="P76" s="268"/>
      <c r="Q76" s="267"/>
      <c r="R76" s="284"/>
    </row>
    <row r="77" spans="1:18" ht="19.149999999999999" customHeight="1" x14ac:dyDescent="0.2">
      <c r="A77" s="282"/>
      <c r="B77" s="269" t="s">
        <v>79</v>
      </c>
      <c r="C77" s="270" t="str">
        <f>VLOOKUP(C76,clubs,2,TRUE)</f>
        <v>LX085</v>
      </c>
      <c r="D77" s="705" t="s">
        <v>264</v>
      </c>
      <c r="E77" s="705"/>
      <c r="F77" s="271"/>
      <c r="G77" s="250"/>
      <c r="H77" s="260">
        <v>10</v>
      </c>
      <c r="I77" s="260" t="s">
        <v>60</v>
      </c>
      <c r="J77" s="260"/>
      <c r="K77" s="260"/>
      <c r="L77" s="260"/>
      <c r="M77" s="260"/>
      <c r="N77" s="260"/>
      <c r="O77" s="267"/>
      <c r="P77" s="268"/>
      <c r="Q77" s="267"/>
      <c r="R77" s="284"/>
    </row>
    <row r="78" spans="1:18" ht="19.149999999999999" customHeight="1" x14ac:dyDescent="0.2">
      <c r="A78" s="282"/>
      <c r="B78" s="272" t="s">
        <v>81</v>
      </c>
      <c r="C78" s="273"/>
      <c r="D78" s="174"/>
      <c r="E78" s="174" t="s">
        <v>261</v>
      </c>
      <c r="F78" s="174" t="s">
        <v>82</v>
      </c>
      <c r="G78" s="250"/>
      <c r="H78" s="260">
        <v>11</v>
      </c>
      <c r="I78" s="260" t="s">
        <v>91</v>
      </c>
      <c r="J78" s="260"/>
      <c r="K78" s="260"/>
      <c r="L78" s="260"/>
      <c r="M78" s="260"/>
      <c r="N78" s="260"/>
      <c r="O78" s="267"/>
      <c r="P78" s="268"/>
      <c r="Q78" s="267"/>
      <c r="R78" s="284"/>
    </row>
    <row r="79" spans="1:18" ht="19.149999999999999" customHeight="1" x14ac:dyDescent="0.2">
      <c r="A79" s="282"/>
      <c r="B79" s="275"/>
      <c r="C79" s="276"/>
      <c r="D79" s="174"/>
      <c r="E79" s="277" t="e">
        <f>VLOOKUP(C$76,joueurs3,3,FALSE)</f>
        <v>#N/A</v>
      </c>
      <c r="F79" s="174"/>
      <c r="G79" s="250"/>
      <c r="H79" s="260">
        <v>12</v>
      </c>
      <c r="I79" s="260" t="s">
        <v>59</v>
      </c>
      <c r="J79" s="260"/>
      <c r="K79" s="260"/>
      <c r="L79" s="260"/>
      <c r="M79" s="260"/>
      <c r="N79" s="260"/>
      <c r="O79" s="267"/>
      <c r="P79" s="268"/>
      <c r="Q79" s="267"/>
      <c r="R79" s="284"/>
    </row>
    <row r="80" spans="1:18" ht="19.149999999999999" customHeight="1" x14ac:dyDescent="0.2">
      <c r="A80" s="282"/>
      <c r="B80" s="275"/>
      <c r="C80" s="276"/>
      <c r="D80" s="174"/>
      <c r="E80" s="277" t="e">
        <f>VLOOKUP(C$76,joueurs3,4,FALSE)</f>
        <v>#N/A</v>
      </c>
      <c r="F80" s="174"/>
      <c r="G80" s="250"/>
      <c r="H80" s="260">
        <v>13</v>
      </c>
      <c r="I80" s="260" t="s">
        <v>92</v>
      </c>
      <c r="J80" s="260"/>
      <c r="K80" s="260"/>
      <c r="L80" s="260"/>
      <c r="M80" s="260"/>
      <c r="N80" s="260"/>
      <c r="O80" s="267"/>
      <c r="P80" s="268"/>
      <c r="Q80" s="267"/>
      <c r="R80" s="284"/>
    </row>
    <row r="81" spans="1:18" ht="19.149999999999999" customHeight="1" x14ac:dyDescent="0.2">
      <c r="A81" s="282"/>
      <c r="B81" s="275"/>
      <c r="C81" s="276"/>
      <c r="D81" s="174"/>
      <c r="E81" s="277" t="e">
        <f>VLOOKUP(C$76,joueurs3,5,FALSE)</f>
        <v>#N/A</v>
      </c>
      <c r="F81" s="174"/>
      <c r="G81" s="250"/>
      <c r="H81" s="260">
        <v>14</v>
      </c>
      <c r="I81" s="260" t="s">
        <v>93</v>
      </c>
      <c r="J81" s="260"/>
      <c r="K81" s="260"/>
      <c r="L81" s="260"/>
      <c r="M81" s="260"/>
      <c r="N81" s="260"/>
      <c r="O81" s="267"/>
      <c r="P81" s="268"/>
      <c r="Q81" s="267"/>
      <c r="R81" s="284"/>
    </row>
    <row r="82" spans="1:18" ht="19.149999999999999" customHeight="1" x14ac:dyDescent="0.2">
      <c r="A82" s="282"/>
      <c r="B82" s="275"/>
      <c r="C82" s="276"/>
      <c r="D82" s="174"/>
      <c r="E82" s="277" t="e">
        <f>VLOOKUP(C$76,joueurs3,6,FALSE)</f>
        <v>#N/A</v>
      </c>
      <c r="F82" s="174"/>
      <c r="G82" s="250"/>
      <c r="H82" s="260">
        <v>15</v>
      </c>
      <c r="I82" s="260" t="s">
        <v>94</v>
      </c>
      <c r="J82" s="260"/>
      <c r="K82" s="260"/>
      <c r="L82" s="260"/>
      <c r="M82" s="260"/>
      <c r="N82" s="260"/>
      <c r="O82" s="267"/>
      <c r="P82" s="268"/>
      <c r="Q82" s="267"/>
      <c r="R82" s="284"/>
    </row>
    <row r="83" spans="1:18" ht="19.149999999999999" customHeight="1" x14ac:dyDescent="0.2">
      <c r="A83" s="282"/>
      <c r="B83" s="250"/>
      <c r="C83" s="250"/>
      <c r="D83" s="250"/>
      <c r="E83" s="250"/>
      <c r="F83" s="250"/>
      <c r="G83" s="250"/>
      <c r="H83" s="260">
        <v>16</v>
      </c>
      <c r="I83" s="260" t="s">
        <v>95</v>
      </c>
      <c r="J83" s="260"/>
      <c r="K83" s="260"/>
      <c r="L83" s="260"/>
      <c r="M83" s="260"/>
      <c r="N83" s="260"/>
      <c r="O83" s="267"/>
      <c r="P83" s="268"/>
      <c r="Q83" s="267"/>
      <c r="R83" s="284"/>
    </row>
    <row r="84" spans="1:18" ht="19.149999999999999" customHeight="1" thickBot="1" x14ac:dyDescent="0.25">
      <c r="A84" s="282"/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61"/>
    </row>
    <row r="85" spans="1:18" ht="19.149999999999999" customHeight="1" thickBot="1" x14ac:dyDescent="0.25">
      <c r="A85" s="282"/>
      <c r="B85" s="263" t="s">
        <v>96</v>
      </c>
      <c r="C85" s="265" t="s">
        <v>97</v>
      </c>
      <c r="D85" s="265"/>
      <c r="E85" s="265"/>
      <c r="F85" s="265" t="s">
        <v>98</v>
      </c>
      <c r="G85" s="265"/>
      <c r="H85" s="266"/>
      <c r="I85" s="250"/>
      <c r="J85" s="250"/>
      <c r="K85" s="250"/>
      <c r="L85" s="250"/>
      <c r="M85" s="278" t="s">
        <v>99</v>
      </c>
      <c r="N85" s="279"/>
      <c r="O85" s="278" t="s">
        <v>100</v>
      </c>
      <c r="P85" s="280"/>
      <c r="Q85" s="278"/>
      <c r="R85" s="279"/>
    </row>
    <row r="86" spans="1:18" ht="19.149999999999999" customHeight="1" x14ac:dyDescent="0.2">
      <c r="A86" s="282"/>
      <c r="B86" s="269" t="s">
        <v>101</v>
      </c>
      <c r="C86" s="270" t="s">
        <v>97</v>
      </c>
      <c r="D86" s="270"/>
      <c r="E86" s="270"/>
      <c r="F86" s="270"/>
      <c r="G86" s="270"/>
      <c r="H86" s="271"/>
      <c r="I86" s="250"/>
      <c r="J86" s="250"/>
      <c r="K86" s="250"/>
      <c r="L86" s="250"/>
      <c r="M86" s="250"/>
      <c r="N86" s="250"/>
      <c r="O86" s="250"/>
      <c r="P86" s="250"/>
      <c r="Q86" s="250"/>
      <c r="R86" s="261"/>
    </row>
    <row r="87" spans="1:18" ht="19.149999999999999" customHeight="1" x14ac:dyDescent="0.2">
      <c r="A87" s="282"/>
      <c r="B87" s="263" t="s">
        <v>102</v>
      </c>
      <c r="C87" s="265" t="s">
        <v>97</v>
      </c>
      <c r="D87" s="265"/>
      <c r="E87" s="265"/>
      <c r="F87" s="265" t="s">
        <v>98</v>
      </c>
      <c r="G87" s="265"/>
      <c r="H87" s="266"/>
      <c r="I87" s="250"/>
      <c r="J87" s="250"/>
      <c r="K87" s="250"/>
      <c r="L87" s="250"/>
      <c r="M87" s="250" t="s">
        <v>103</v>
      </c>
      <c r="N87" s="250"/>
      <c r="O87" s="250"/>
      <c r="P87" s="250"/>
      <c r="Q87" s="250"/>
      <c r="R87" s="261"/>
    </row>
    <row r="88" spans="1:18" ht="19.149999999999999" customHeight="1" x14ac:dyDescent="0.2">
      <c r="A88" s="282"/>
      <c r="B88" s="269" t="s">
        <v>101</v>
      </c>
      <c r="C88" s="270" t="s">
        <v>97</v>
      </c>
      <c r="D88" s="270"/>
      <c r="E88" s="270"/>
      <c r="F88" s="270"/>
      <c r="G88" s="270"/>
      <c r="H88" s="271"/>
      <c r="I88" s="250"/>
      <c r="J88" s="250"/>
      <c r="K88" s="250"/>
      <c r="L88" s="250"/>
      <c r="M88" s="250"/>
      <c r="N88" s="250"/>
      <c r="O88" s="250"/>
      <c r="P88" s="250"/>
      <c r="Q88" s="250"/>
      <c r="R88" s="261"/>
    </row>
    <row r="89" spans="1:18" x14ac:dyDescent="0.2">
      <c r="A89" s="282"/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61"/>
    </row>
    <row r="90" spans="1:18" ht="13.5" thickBot="1" x14ac:dyDescent="0.25">
      <c r="A90" s="286"/>
      <c r="B90" s="281" t="s">
        <v>104</v>
      </c>
      <c r="C90" s="281" t="str">
        <f>C60</f>
        <v>Giboux joël</v>
      </c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7"/>
    </row>
    <row r="91" spans="1:18" ht="12.75" customHeight="1" x14ac:dyDescent="0.2">
      <c r="A91" s="648" t="s">
        <v>297</v>
      </c>
      <c r="B91" s="649"/>
      <c r="C91" s="649"/>
      <c r="D91" s="650"/>
      <c r="E91" s="256"/>
      <c r="F91" s="257"/>
      <c r="G91" s="257"/>
      <c r="H91" s="257"/>
      <c r="I91" s="257"/>
      <c r="J91" s="257"/>
      <c r="K91" s="257"/>
      <c r="L91" s="700" t="s">
        <v>64</v>
      </c>
      <c r="M91" s="701" t="s">
        <v>3</v>
      </c>
      <c r="N91" s="702" t="s">
        <v>4</v>
      </c>
      <c r="O91" s="701" t="s">
        <v>282</v>
      </c>
      <c r="P91" s="701"/>
      <c r="Q91" s="701" t="s">
        <v>298</v>
      </c>
      <c r="R91" s="704"/>
    </row>
    <row r="92" spans="1:18" x14ac:dyDescent="0.2">
      <c r="A92" s="651"/>
      <c r="B92" s="652"/>
      <c r="C92" s="652"/>
      <c r="D92" s="653"/>
      <c r="E92" s="258"/>
      <c r="F92" s="250"/>
      <c r="G92" s="250"/>
      <c r="H92" s="259"/>
      <c r="I92" s="250" t="s">
        <v>62</v>
      </c>
      <c r="J92" s="250"/>
      <c r="K92" s="250"/>
      <c r="L92" s="692"/>
      <c r="M92" s="696"/>
      <c r="N92" s="703"/>
      <c r="O92" s="696"/>
      <c r="P92" s="696"/>
      <c r="Q92" s="696"/>
      <c r="R92" s="698"/>
    </row>
    <row r="93" spans="1:18" x14ac:dyDescent="0.2">
      <c r="A93" s="651"/>
      <c r="B93" s="652"/>
      <c r="C93" s="652"/>
      <c r="D93" s="653"/>
      <c r="E93" s="258"/>
      <c r="F93" s="250"/>
      <c r="G93" s="250"/>
      <c r="H93" s="260"/>
      <c r="I93" s="250" t="s">
        <v>65</v>
      </c>
      <c r="J93" s="250"/>
      <c r="K93" s="250"/>
      <c r="L93" s="692" t="str">
        <f>Résultats!A319</f>
        <v>DT4</v>
      </c>
      <c r="M93" s="694">
        <f>Résultats!B319</f>
        <v>44681</v>
      </c>
      <c r="N93" s="696" t="str">
        <f>Résultats!C319</f>
        <v>9H00</v>
      </c>
      <c r="O93" s="696">
        <f>Résultats!D319</f>
        <v>0</v>
      </c>
      <c r="P93" s="696" t="str">
        <f>Résultats!E319</f>
        <v>II A</v>
      </c>
      <c r="Q93" s="696" t="s">
        <v>304</v>
      </c>
      <c r="R93" s="698"/>
    </row>
    <row r="94" spans="1:18" ht="13.5" thickBot="1" x14ac:dyDescent="0.25">
      <c r="A94" s="651"/>
      <c r="B94" s="652"/>
      <c r="C94" s="652"/>
      <c r="D94" s="653"/>
      <c r="E94" s="258"/>
      <c r="F94" s="250"/>
      <c r="G94" s="250"/>
      <c r="H94" s="250"/>
      <c r="I94" s="250"/>
      <c r="J94" s="250"/>
      <c r="K94" s="250"/>
      <c r="L94" s="693"/>
      <c r="M94" s="695"/>
      <c r="N94" s="697"/>
      <c r="O94" s="697"/>
      <c r="P94" s="697"/>
      <c r="Q94" s="697"/>
      <c r="R94" s="699"/>
    </row>
    <row r="95" spans="1:18" ht="13.5" thickBot="1" x14ac:dyDescent="0.25">
      <c r="A95" s="654"/>
      <c r="B95" s="655"/>
      <c r="C95" s="655"/>
      <c r="D95" s="656"/>
      <c r="E95" s="258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61"/>
    </row>
    <row r="96" spans="1:18" x14ac:dyDescent="0.2">
      <c r="A96" s="282"/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61"/>
    </row>
    <row r="97" spans="1:18" x14ac:dyDescent="0.2">
      <c r="A97" s="282"/>
      <c r="B97" s="250"/>
      <c r="C97" s="250"/>
      <c r="D97" s="250"/>
      <c r="E97" s="250"/>
      <c r="F97" s="250"/>
      <c r="G97" s="250"/>
      <c r="H97" s="260" t="s">
        <v>68</v>
      </c>
      <c r="I97" s="260" t="s">
        <v>69</v>
      </c>
      <c r="J97" s="260" t="s">
        <v>70</v>
      </c>
      <c r="K97" s="260" t="s">
        <v>71</v>
      </c>
      <c r="L97" s="260" t="s">
        <v>72</v>
      </c>
      <c r="M97" s="260" t="s">
        <v>73</v>
      </c>
      <c r="N97" s="260" t="s">
        <v>74</v>
      </c>
      <c r="O97" s="262" t="s">
        <v>75</v>
      </c>
      <c r="P97" s="262"/>
      <c r="Q97" s="262" t="s">
        <v>76</v>
      </c>
      <c r="R97" s="283"/>
    </row>
    <row r="98" spans="1:18" ht="19.149999999999999" customHeight="1" x14ac:dyDescent="0.2">
      <c r="A98" s="282"/>
      <c r="B98" s="263" t="s">
        <v>77</v>
      </c>
      <c r="C98" s="264" t="str">
        <f>Résultats!E319</f>
        <v>II A</v>
      </c>
      <c r="D98" s="265"/>
      <c r="E98" s="265"/>
      <c r="F98" s="266"/>
      <c r="G98" s="250"/>
      <c r="H98" s="260">
        <v>1</v>
      </c>
      <c r="I98" s="260" t="s">
        <v>78</v>
      </c>
      <c r="J98" s="260"/>
      <c r="K98" s="260"/>
      <c r="L98" s="260"/>
      <c r="M98" s="260"/>
      <c r="N98" s="260"/>
      <c r="O98" s="267"/>
      <c r="P98" s="268"/>
      <c r="Q98" s="267"/>
      <c r="R98" s="284"/>
    </row>
    <row r="99" spans="1:18" ht="19.149999999999999" customHeight="1" x14ac:dyDescent="0.2">
      <c r="A99" s="282"/>
      <c r="B99" s="269" t="s">
        <v>79</v>
      </c>
      <c r="C99" s="270" t="str">
        <f>VLOOKUP(C98,clubs,2,TRUE)</f>
        <v>LX085</v>
      </c>
      <c r="D99" s="705" t="s">
        <v>264</v>
      </c>
      <c r="E99" s="705"/>
      <c r="F99" s="271"/>
      <c r="G99" s="250"/>
      <c r="H99" s="260">
        <v>2</v>
      </c>
      <c r="I99" s="260" t="s">
        <v>80</v>
      </c>
      <c r="J99" s="260"/>
      <c r="K99" s="260"/>
      <c r="L99" s="260"/>
      <c r="M99" s="260"/>
      <c r="N99" s="260"/>
      <c r="O99" s="267"/>
      <c r="P99" s="268"/>
      <c r="Q99" s="267"/>
      <c r="R99" s="284"/>
    </row>
    <row r="100" spans="1:18" ht="19.149999999999999" customHeight="1" x14ac:dyDescent="0.2">
      <c r="A100" s="282"/>
      <c r="B100" s="272" t="s">
        <v>81</v>
      </c>
      <c r="C100" s="273"/>
      <c r="D100" s="174"/>
      <c r="E100" s="174" t="s">
        <v>261</v>
      </c>
      <c r="F100" s="174" t="s">
        <v>82</v>
      </c>
      <c r="G100" s="250"/>
      <c r="H100" s="260">
        <v>3</v>
      </c>
      <c r="I100" s="260" t="s">
        <v>83</v>
      </c>
      <c r="J100" s="260"/>
      <c r="K100" s="260"/>
      <c r="L100" s="260"/>
      <c r="M100" s="260"/>
      <c r="N100" s="260"/>
      <c r="O100" s="267"/>
      <c r="P100" s="274"/>
      <c r="Q100" s="267"/>
      <c r="R100" s="285"/>
    </row>
    <row r="101" spans="1:18" ht="19.149999999999999" customHeight="1" x14ac:dyDescent="0.2">
      <c r="A101" s="282"/>
      <c r="B101" s="275"/>
      <c r="C101" s="276"/>
      <c r="D101" s="174"/>
      <c r="E101" s="277" t="e">
        <f>VLOOKUP(C$98,joueurs3,3,FALSE)</f>
        <v>#N/A</v>
      </c>
      <c r="F101" s="174"/>
      <c r="G101" s="250"/>
      <c r="H101" s="260">
        <v>4</v>
      </c>
      <c r="I101" s="260" t="s">
        <v>84</v>
      </c>
      <c r="J101" s="260"/>
      <c r="K101" s="260"/>
      <c r="L101" s="260"/>
      <c r="M101" s="260"/>
      <c r="N101" s="260"/>
      <c r="O101" s="267"/>
      <c r="P101" s="268"/>
      <c r="Q101" s="267"/>
      <c r="R101" s="284"/>
    </row>
    <row r="102" spans="1:18" ht="19.149999999999999" customHeight="1" x14ac:dyDescent="0.2">
      <c r="A102" s="282"/>
      <c r="B102" s="275"/>
      <c r="C102" s="276"/>
      <c r="D102" s="174"/>
      <c r="E102" s="277" t="e">
        <f>VLOOKUP(C$98,joueurs3,4,FALSE)</f>
        <v>#N/A</v>
      </c>
      <c r="F102" s="174"/>
      <c r="G102" s="250"/>
      <c r="H102" s="260">
        <v>5</v>
      </c>
      <c r="I102" s="260" t="s">
        <v>85</v>
      </c>
      <c r="J102" s="260"/>
      <c r="K102" s="260"/>
      <c r="L102" s="260"/>
      <c r="M102" s="260"/>
      <c r="N102" s="260"/>
      <c r="O102" s="267"/>
      <c r="P102" s="268"/>
      <c r="Q102" s="267"/>
      <c r="R102" s="284"/>
    </row>
    <row r="103" spans="1:18" ht="19.149999999999999" customHeight="1" x14ac:dyDescent="0.2">
      <c r="A103" s="282"/>
      <c r="B103" s="275"/>
      <c r="C103" s="276"/>
      <c r="D103" s="174"/>
      <c r="E103" s="277" t="e">
        <f>VLOOKUP(C$98,joueurs3,5,FALSE)</f>
        <v>#N/A</v>
      </c>
      <c r="F103" s="174"/>
      <c r="G103" s="250"/>
      <c r="H103" s="260">
        <v>6</v>
      </c>
      <c r="I103" s="260" t="s">
        <v>86</v>
      </c>
      <c r="J103" s="260"/>
      <c r="K103" s="260"/>
      <c r="L103" s="260"/>
      <c r="M103" s="260"/>
      <c r="N103" s="260"/>
      <c r="O103" s="267"/>
      <c r="P103" s="268"/>
      <c r="Q103" s="267"/>
      <c r="R103" s="284"/>
    </row>
    <row r="104" spans="1:18" ht="19.149999999999999" customHeight="1" x14ac:dyDescent="0.2">
      <c r="A104" s="282"/>
      <c r="B104" s="275"/>
      <c r="C104" s="276"/>
      <c r="D104" s="174"/>
      <c r="E104" s="277" t="e">
        <f>VLOOKUP(C$98,joueurs3,6,FALSE)</f>
        <v>#N/A</v>
      </c>
      <c r="F104" s="174"/>
      <c r="G104" s="250"/>
      <c r="H104" s="260">
        <v>7</v>
      </c>
      <c r="I104" s="260" t="s">
        <v>87</v>
      </c>
      <c r="J104" s="260"/>
      <c r="K104" s="260"/>
      <c r="L104" s="260"/>
      <c r="M104" s="260"/>
      <c r="N104" s="260"/>
      <c r="O104" s="267"/>
      <c r="P104" s="268"/>
      <c r="Q104" s="267"/>
      <c r="R104" s="284"/>
    </row>
    <row r="105" spans="1:18" ht="19.149999999999999" customHeight="1" x14ac:dyDescent="0.2">
      <c r="A105" s="282"/>
      <c r="B105" s="250"/>
      <c r="C105" s="250"/>
      <c r="D105" s="250"/>
      <c r="E105" s="250"/>
      <c r="F105" s="250"/>
      <c r="G105" s="250"/>
      <c r="H105" s="260">
        <v>8</v>
      </c>
      <c r="I105" s="260" t="s">
        <v>88</v>
      </c>
      <c r="J105" s="260"/>
      <c r="K105" s="260"/>
      <c r="L105" s="260"/>
      <c r="M105" s="260"/>
      <c r="N105" s="260"/>
      <c r="O105" s="267"/>
      <c r="P105" s="268"/>
      <c r="Q105" s="267"/>
      <c r="R105" s="284"/>
    </row>
    <row r="106" spans="1:18" ht="19.149999999999999" customHeight="1" x14ac:dyDescent="0.2">
      <c r="A106" s="282"/>
      <c r="B106" s="263" t="s">
        <v>89</v>
      </c>
      <c r="C106" s="264" t="str">
        <f>Résultats!F319</f>
        <v>III B</v>
      </c>
      <c r="D106" s="265"/>
      <c r="E106" s="265"/>
      <c r="F106" s="266"/>
      <c r="G106" s="250"/>
      <c r="H106" s="260">
        <v>9</v>
      </c>
      <c r="I106" s="260" t="s">
        <v>90</v>
      </c>
      <c r="J106" s="260"/>
      <c r="K106" s="260"/>
      <c r="L106" s="260"/>
      <c r="M106" s="260"/>
      <c r="N106" s="260"/>
      <c r="O106" s="267"/>
      <c r="P106" s="268"/>
      <c r="Q106" s="267"/>
      <c r="R106" s="284"/>
    </row>
    <row r="107" spans="1:18" ht="19.149999999999999" customHeight="1" x14ac:dyDescent="0.2">
      <c r="A107" s="282"/>
      <c r="B107" s="269" t="s">
        <v>79</v>
      </c>
      <c r="C107" s="270" t="str">
        <f>VLOOKUP(C106,clubs,2,TRUE)</f>
        <v>LX085</v>
      </c>
      <c r="D107" s="705" t="s">
        <v>264</v>
      </c>
      <c r="E107" s="705"/>
      <c r="F107" s="271"/>
      <c r="G107" s="250"/>
      <c r="H107" s="260">
        <v>10</v>
      </c>
      <c r="I107" s="260" t="s">
        <v>60</v>
      </c>
      <c r="J107" s="260"/>
      <c r="K107" s="260"/>
      <c r="L107" s="260"/>
      <c r="M107" s="260"/>
      <c r="N107" s="260"/>
      <c r="O107" s="267"/>
      <c r="P107" s="268"/>
      <c r="Q107" s="267"/>
      <c r="R107" s="284"/>
    </row>
    <row r="108" spans="1:18" ht="19.149999999999999" customHeight="1" x14ac:dyDescent="0.2">
      <c r="A108" s="282"/>
      <c r="B108" s="272" t="s">
        <v>81</v>
      </c>
      <c r="C108" s="273"/>
      <c r="D108" s="174"/>
      <c r="E108" s="174" t="s">
        <v>261</v>
      </c>
      <c r="F108" s="174" t="s">
        <v>82</v>
      </c>
      <c r="G108" s="250"/>
      <c r="H108" s="260">
        <v>11</v>
      </c>
      <c r="I108" s="260" t="s">
        <v>91</v>
      </c>
      <c r="J108" s="260"/>
      <c r="K108" s="260"/>
      <c r="L108" s="260"/>
      <c r="M108" s="260"/>
      <c r="N108" s="260"/>
      <c r="O108" s="267"/>
      <c r="P108" s="268"/>
      <c r="Q108" s="267"/>
      <c r="R108" s="284"/>
    </row>
    <row r="109" spans="1:18" ht="19.149999999999999" customHeight="1" x14ac:dyDescent="0.2">
      <c r="A109" s="282"/>
      <c r="B109" s="275"/>
      <c r="C109" s="276"/>
      <c r="D109" s="174"/>
      <c r="E109" s="277" t="e">
        <f>VLOOKUP(C$106,joueurs3,3,FALSE)</f>
        <v>#N/A</v>
      </c>
      <c r="F109" s="174"/>
      <c r="G109" s="250"/>
      <c r="H109" s="260">
        <v>12</v>
      </c>
      <c r="I109" s="260" t="s">
        <v>59</v>
      </c>
      <c r="J109" s="260"/>
      <c r="K109" s="260"/>
      <c r="L109" s="260"/>
      <c r="M109" s="260"/>
      <c r="N109" s="260"/>
      <c r="O109" s="267"/>
      <c r="P109" s="268"/>
      <c r="Q109" s="267"/>
      <c r="R109" s="284"/>
    </row>
    <row r="110" spans="1:18" ht="19.149999999999999" customHeight="1" x14ac:dyDescent="0.2">
      <c r="A110" s="282"/>
      <c r="B110" s="275"/>
      <c r="C110" s="276"/>
      <c r="D110" s="174"/>
      <c r="E110" s="277" t="e">
        <f>VLOOKUP(C$106,joueurs3,4,FALSE)</f>
        <v>#N/A</v>
      </c>
      <c r="F110" s="174"/>
      <c r="G110" s="250"/>
      <c r="H110" s="260">
        <v>13</v>
      </c>
      <c r="I110" s="260" t="s">
        <v>92</v>
      </c>
      <c r="J110" s="260"/>
      <c r="K110" s="260"/>
      <c r="L110" s="260"/>
      <c r="M110" s="260"/>
      <c r="N110" s="260"/>
      <c r="O110" s="267"/>
      <c r="P110" s="268"/>
      <c r="Q110" s="267"/>
      <c r="R110" s="284"/>
    </row>
    <row r="111" spans="1:18" ht="19.149999999999999" customHeight="1" x14ac:dyDescent="0.2">
      <c r="A111" s="282"/>
      <c r="B111" s="275"/>
      <c r="C111" s="276"/>
      <c r="D111" s="174"/>
      <c r="E111" s="277" t="e">
        <f>VLOOKUP(C$106,joueurs3,5,FALSE)</f>
        <v>#N/A</v>
      </c>
      <c r="F111" s="174"/>
      <c r="G111" s="250"/>
      <c r="H111" s="260">
        <v>14</v>
      </c>
      <c r="I111" s="260" t="s">
        <v>93</v>
      </c>
      <c r="J111" s="260"/>
      <c r="K111" s="260"/>
      <c r="L111" s="260"/>
      <c r="M111" s="260"/>
      <c r="N111" s="260"/>
      <c r="O111" s="267"/>
      <c r="P111" s="268"/>
      <c r="Q111" s="267"/>
      <c r="R111" s="284"/>
    </row>
    <row r="112" spans="1:18" ht="19.149999999999999" customHeight="1" x14ac:dyDescent="0.2">
      <c r="A112" s="282"/>
      <c r="B112" s="275"/>
      <c r="C112" s="276"/>
      <c r="D112" s="174"/>
      <c r="E112" s="277" t="e">
        <f>VLOOKUP(C$106,joueurs3,6,FALSE)</f>
        <v>#N/A</v>
      </c>
      <c r="F112" s="174"/>
      <c r="G112" s="250"/>
      <c r="H112" s="260">
        <v>15</v>
      </c>
      <c r="I112" s="260" t="s">
        <v>94</v>
      </c>
      <c r="J112" s="260"/>
      <c r="K112" s="260"/>
      <c r="L112" s="260"/>
      <c r="M112" s="260"/>
      <c r="N112" s="260"/>
      <c r="O112" s="267"/>
      <c r="P112" s="268"/>
      <c r="Q112" s="267"/>
      <c r="R112" s="284"/>
    </row>
    <row r="113" spans="1:18" ht="19.149999999999999" customHeight="1" x14ac:dyDescent="0.2">
      <c r="A113" s="282"/>
      <c r="B113" s="250"/>
      <c r="C113" s="250"/>
      <c r="D113" s="250"/>
      <c r="E113" s="250"/>
      <c r="F113" s="250"/>
      <c r="G113" s="250"/>
      <c r="H113" s="260">
        <v>16</v>
      </c>
      <c r="I113" s="260" t="s">
        <v>95</v>
      </c>
      <c r="J113" s="260"/>
      <c r="K113" s="260"/>
      <c r="L113" s="260"/>
      <c r="M113" s="260"/>
      <c r="N113" s="260"/>
      <c r="O113" s="267"/>
      <c r="P113" s="268"/>
      <c r="Q113" s="267"/>
      <c r="R113" s="284"/>
    </row>
    <row r="114" spans="1:18" ht="19.149999999999999" customHeight="1" thickBot="1" x14ac:dyDescent="0.25">
      <c r="A114" s="282"/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61"/>
    </row>
    <row r="115" spans="1:18" ht="19.149999999999999" customHeight="1" thickBot="1" x14ac:dyDescent="0.25">
      <c r="A115" s="282"/>
      <c r="B115" s="263" t="s">
        <v>96</v>
      </c>
      <c r="C115" s="265" t="s">
        <v>97</v>
      </c>
      <c r="D115" s="265"/>
      <c r="E115" s="265"/>
      <c r="F115" s="265" t="s">
        <v>98</v>
      </c>
      <c r="G115" s="265"/>
      <c r="H115" s="266"/>
      <c r="I115" s="250"/>
      <c r="J115" s="250"/>
      <c r="K115" s="250"/>
      <c r="L115" s="250"/>
      <c r="M115" s="278" t="s">
        <v>99</v>
      </c>
      <c r="N115" s="279"/>
      <c r="O115" s="278" t="s">
        <v>100</v>
      </c>
      <c r="P115" s="280"/>
      <c r="Q115" s="278"/>
      <c r="R115" s="279"/>
    </row>
    <row r="116" spans="1:18" ht="19.149999999999999" customHeight="1" x14ac:dyDescent="0.2">
      <c r="A116" s="282"/>
      <c r="B116" s="269" t="s">
        <v>101</v>
      </c>
      <c r="C116" s="270" t="s">
        <v>97</v>
      </c>
      <c r="D116" s="270"/>
      <c r="E116" s="270"/>
      <c r="F116" s="270"/>
      <c r="G116" s="270"/>
      <c r="H116" s="271"/>
      <c r="I116" s="250"/>
      <c r="J116" s="250"/>
      <c r="K116" s="250"/>
      <c r="L116" s="250"/>
      <c r="M116" s="250"/>
      <c r="N116" s="250"/>
      <c r="O116" s="250"/>
      <c r="P116" s="250"/>
      <c r="Q116" s="250"/>
      <c r="R116" s="261"/>
    </row>
    <row r="117" spans="1:18" ht="19.149999999999999" customHeight="1" x14ac:dyDescent="0.2">
      <c r="A117" s="282"/>
      <c r="B117" s="263" t="s">
        <v>102</v>
      </c>
      <c r="C117" s="265" t="s">
        <v>97</v>
      </c>
      <c r="D117" s="265"/>
      <c r="E117" s="265"/>
      <c r="F117" s="265" t="s">
        <v>98</v>
      </c>
      <c r="G117" s="265"/>
      <c r="H117" s="266"/>
      <c r="I117" s="250"/>
      <c r="J117" s="250"/>
      <c r="K117" s="250"/>
      <c r="L117" s="250"/>
      <c r="M117" s="250" t="s">
        <v>103</v>
      </c>
      <c r="N117" s="250"/>
      <c r="O117" s="250"/>
      <c r="P117" s="250"/>
      <c r="Q117" s="250"/>
      <c r="R117" s="261"/>
    </row>
    <row r="118" spans="1:18" ht="19.149999999999999" customHeight="1" x14ac:dyDescent="0.2">
      <c r="A118" s="282"/>
      <c r="B118" s="269" t="s">
        <v>101</v>
      </c>
      <c r="C118" s="270" t="s">
        <v>97</v>
      </c>
      <c r="D118" s="270"/>
      <c r="E118" s="270"/>
      <c r="F118" s="270"/>
      <c r="G118" s="270"/>
      <c r="H118" s="271"/>
      <c r="I118" s="250"/>
      <c r="J118" s="250"/>
      <c r="K118" s="250"/>
      <c r="L118" s="250"/>
      <c r="M118" s="250"/>
      <c r="N118" s="250"/>
      <c r="O118" s="250"/>
      <c r="P118" s="250"/>
      <c r="Q118" s="250"/>
      <c r="R118" s="261"/>
    </row>
    <row r="119" spans="1:18" x14ac:dyDescent="0.2">
      <c r="A119" s="282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61"/>
    </row>
    <row r="120" spans="1:18" ht="13.5" thickBot="1" x14ac:dyDescent="0.25">
      <c r="A120" s="286"/>
      <c r="B120" s="281" t="s">
        <v>104</v>
      </c>
      <c r="C120" s="281" t="str">
        <f>C90</f>
        <v>Giboux joël</v>
      </c>
      <c r="D120" s="281"/>
      <c r="E120" s="28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7"/>
    </row>
    <row r="121" spans="1:18" ht="12.75" customHeight="1" x14ac:dyDescent="0.2">
      <c r="A121" s="648" t="s">
        <v>297</v>
      </c>
      <c r="B121" s="649"/>
      <c r="C121" s="649"/>
      <c r="D121" s="650"/>
      <c r="E121" s="256"/>
      <c r="F121" s="257"/>
      <c r="G121" s="257"/>
      <c r="H121" s="257"/>
      <c r="I121" s="257"/>
      <c r="J121" s="257"/>
      <c r="K121" s="257"/>
      <c r="L121" s="700" t="s">
        <v>64</v>
      </c>
      <c r="M121" s="701" t="s">
        <v>3</v>
      </c>
      <c r="N121" s="702" t="s">
        <v>4</v>
      </c>
      <c r="O121" s="701" t="s">
        <v>282</v>
      </c>
      <c r="P121" s="701"/>
      <c r="Q121" s="701" t="s">
        <v>298</v>
      </c>
      <c r="R121" s="704"/>
    </row>
    <row r="122" spans="1:18" x14ac:dyDescent="0.2">
      <c r="A122" s="651"/>
      <c r="B122" s="652"/>
      <c r="C122" s="652"/>
      <c r="D122" s="653"/>
      <c r="E122" s="258"/>
      <c r="F122" s="250"/>
      <c r="G122" s="250"/>
      <c r="H122" s="259"/>
      <c r="I122" s="250" t="s">
        <v>62</v>
      </c>
      <c r="J122" s="250"/>
      <c r="K122" s="250"/>
      <c r="L122" s="692"/>
      <c r="M122" s="696"/>
      <c r="N122" s="703"/>
      <c r="O122" s="696"/>
      <c r="P122" s="696"/>
      <c r="Q122" s="696"/>
      <c r="R122" s="698"/>
    </row>
    <row r="123" spans="1:18" x14ac:dyDescent="0.2">
      <c r="A123" s="651"/>
      <c r="B123" s="652"/>
      <c r="C123" s="652"/>
      <c r="D123" s="653"/>
      <c r="E123" s="258"/>
      <c r="F123" s="250"/>
      <c r="G123" s="250"/>
      <c r="H123" s="260"/>
      <c r="I123" s="250" t="s">
        <v>65</v>
      </c>
      <c r="J123" s="250"/>
      <c r="K123" s="250"/>
      <c r="L123" s="692" t="str">
        <f>Résultats!A320</f>
        <v>DT5</v>
      </c>
      <c r="M123" s="694">
        <f>Résultats!B320</f>
        <v>44681</v>
      </c>
      <c r="N123" s="696" t="str">
        <f>Résultats!C320</f>
        <v>13H00</v>
      </c>
      <c r="O123" s="696">
        <f>Résultats!D320</f>
        <v>0</v>
      </c>
      <c r="P123" s="696" t="str">
        <f>Résultats!E320</f>
        <v>III A</v>
      </c>
      <c r="Q123" s="696" t="s">
        <v>304</v>
      </c>
      <c r="R123" s="698"/>
    </row>
    <row r="124" spans="1:18" ht="13.5" thickBot="1" x14ac:dyDescent="0.25">
      <c r="A124" s="651"/>
      <c r="B124" s="652"/>
      <c r="C124" s="652"/>
      <c r="D124" s="653"/>
      <c r="E124" s="258"/>
      <c r="F124" s="250"/>
      <c r="G124" s="250"/>
      <c r="H124" s="250"/>
      <c r="I124" s="250"/>
      <c r="J124" s="250"/>
      <c r="K124" s="250"/>
      <c r="L124" s="693"/>
      <c r="M124" s="695"/>
      <c r="N124" s="697"/>
      <c r="O124" s="697"/>
      <c r="P124" s="697"/>
      <c r="Q124" s="697"/>
      <c r="R124" s="699"/>
    </row>
    <row r="125" spans="1:18" ht="13.5" thickBot="1" x14ac:dyDescent="0.25">
      <c r="A125" s="654"/>
      <c r="B125" s="655"/>
      <c r="C125" s="655"/>
      <c r="D125" s="656"/>
      <c r="E125" s="258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61"/>
    </row>
    <row r="126" spans="1:18" x14ac:dyDescent="0.2">
      <c r="A126" s="282"/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61"/>
    </row>
    <row r="127" spans="1:18" x14ac:dyDescent="0.2">
      <c r="A127" s="282"/>
      <c r="B127" s="250"/>
      <c r="C127" s="250"/>
      <c r="D127" s="250"/>
      <c r="E127" s="250"/>
      <c r="F127" s="250"/>
      <c r="G127" s="250"/>
      <c r="H127" s="260" t="s">
        <v>68</v>
      </c>
      <c r="I127" s="260" t="s">
        <v>69</v>
      </c>
      <c r="J127" s="260" t="s">
        <v>70</v>
      </c>
      <c r="K127" s="260" t="s">
        <v>71</v>
      </c>
      <c r="L127" s="260" t="s">
        <v>72</v>
      </c>
      <c r="M127" s="260" t="s">
        <v>73</v>
      </c>
      <c r="N127" s="260" t="s">
        <v>74</v>
      </c>
      <c r="O127" s="262" t="s">
        <v>75</v>
      </c>
      <c r="P127" s="262"/>
      <c r="Q127" s="262" t="s">
        <v>76</v>
      </c>
      <c r="R127" s="283"/>
    </row>
    <row r="128" spans="1:18" ht="19.149999999999999" customHeight="1" x14ac:dyDescent="0.2">
      <c r="A128" s="282"/>
      <c r="B128" s="263" t="s">
        <v>77</v>
      </c>
      <c r="C128" s="264" t="str">
        <f>Résultats!E320</f>
        <v>III A</v>
      </c>
      <c r="D128" s="265"/>
      <c r="E128" s="265"/>
      <c r="F128" s="266"/>
      <c r="G128" s="250"/>
      <c r="H128" s="260">
        <v>1</v>
      </c>
      <c r="I128" s="260" t="s">
        <v>78</v>
      </c>
      <c r="J128" s="260"/>
      <c r="K128" s="260"/>
      <c r="L128" s="260"/>
      <c r="M128" s="260"/>
      <c r="N128" s="260"/>
      <c r="O128" s="267"/>
      <c r="P128" s="268"/>
      <c r="Q128" s="267"/>
      <c r="R128" s="284"/>
    </row>
    <row r="129" spans="1:18" ht="19.149999999999999" customHeight="1" x14ac:dyDescent="0.2">
      <c r="A129" s="282"/>
      <c r="B129" s="269" t="s">
        <v>79</v>
      </c>
      <c r="C129" s="270" t="str">
        <f>VLOOKUP(C128,clubs,2,TRUE)</f>
        <v>LX085</v>
      </c>
      <c r="D129" s="705" t="s">
        <v>264</v>
      </c>
      <c r="E129" s="705"/>
      <c r="F129" s="271"/>
      <c r="G129" s="250"/>
      <c r="H129" s="260">
        <v>2</v>
      </c>
      <c r="I129" s="260" t="s">
        <v>80</v>
      </c>
      <c r="J129" s="260"/>
      <c r="K129" s="260"/>
      <c r="L129" s="260"/>
      <c r="M129" s="260"/>
      <c r="N129" s="260"/>
      <c r="O129" s="267"/>
      <c r="P129" s="268"/>
      <c r="Q129" s="267"/>
      <c r="R129" s="284"/>
    </row>
    <row r="130" spans="1:18" ht="19.149999999999999" customHeight="1" x14ac:dyDescent="0.2">
      <c r="A130" s="282"/>
      <c r="B130" s="272" t="s">
        <v>81</v>
      </c>
      <c r="C130" s="273"/>
      <c r="D130" s="174"/>
      <c r="E130" s="174" t="s">
        <v>261</v>
      </c>
      <c r="F130" s="174" t="s">
        <v>82</v>
      </c>
      <c r="G130" s="250"/>
      <c r="H130" s="260">
        <v>3</v>
      </c>
      <c r="I130" s="260" t="s">
        <v>83</v>
      </c>
      <c r="J130" s="260"/>
      <c r="K130" s="260"/>
      <c r="L130" s="260"/>
      <c r="M130" s="260"/>
      <c r="N130" s="260"/>
      <c r="O130" s="267"/>
      <c r="P130" s="274"/>
      <c r="Q130" s="267"/>
      <c r="R130" s="285"/>
    </row>
    <row r="131" spans="1:18" ht="19.149999999999999" customHeight="1" x14ac:dyDescent="0.2">
      <c r="A131" s="282"/>
      <c r="B131" s="275"/>
      <c r="C131" s="276"/>
      <c r="D131" s="174"/>
      <c r="E131" s="277" t="e">
        <f>VLOOKUP(C$128,joueurs3,3,FALSE)</f>
        <v>#N/A</v>
      </c>
      <c r="F131" s="174"/>
      <c r="G131" s="250"/>
      <c r="H131" s="260">
        <v>4</v>
      </c>
      <c r="I131" s="260" t="s">
        <v>84</v>
      </c>
      <c r="J131" s="260"/>
      <c r="K131" s="260"/>
      <c r="L131" s="260"/>
      <c r="M131" s="260"/>
      <c r="N131" s="260"/>
      <c r="O131" s="267"/>
      <c r="P131" s="268"/>
      <c r="Q131" s="267"/>
      <c r="R131" s="284"/>
    </row>
    <row r="132" spans="1:18" ht="19.149999999999999" customHeight="1" x14ac:dyDescent="0.2">
      <c r="A132" s="282"/>
      <c r="B132" s="275"/>
      <c r="C132" s="276"/>
      <c r="D132" s="174"/>
      <c r="E132" s="277" t="e">
        <f>VLOOKUP(C$128,joueurs3,4,FALSE)</f>
        <v>#N/A</v>
      </c>
      <c r="F132" s="174"/>
      <c r="G132" s="250"/>
      <c r="H132" s="260">
        <v>5</v>
      </c>
      <c r="I132" s="260" t="s">
        <v>85</v>
      </c>
      <c r="J132" s="260"/>
      <c r="K132" s="260"/>
      <c r="L132" s="260"/>
      <c r="M132" s="260"/>
      <c r="N132" s="260"/>
      <c r="O132" s="267"/>
      <c r="P132" s="268"/>
      <c r="Q132" s="267"/>
      <c r="R132" s="284"/>
    </row>
    <row r="133" spans="1:18" ht="19.149999999999999" customHeight="1" x14ac:dyDescent="0.2">
      <c r="A133" s="282"/>
      <c r="B133" s="275"/>
      <c r="C133" s="276"/>
      <c r="D133" s="174"/>
      <c r="E133" s="277" t="e">
        <f>VLOOKUP(C$128,joueurs3,5,FALSE)</f>
        <v>#N/A</v>
      </c>
      <c r="F133" s="174"/>
      <c r="G133" s="250"/>
      <c r="H133" s="260">
        <v>6</v>
      </c>
      <c r="I133" s="260" t="s">
        <v>86</v>
      </c>
      <c r="J133" s="260"/>
      <c r="K133" s="260"/>
      <c r="L133" s="260"/>
      <c r="M133" s="260"/>
      <c r="N133" s="260"/>
      <c r="O133" s="267"/>
      <c r="P133" s="268"/>
      <c r="Q133" s="267"/>
      <c r="R133" s="284"/>
    </row>
    <row r="134" spans="1:18" ht="19.149999999999999" customHeight="1" x14ac:dyDescent="0.2">
      <c r="A134" s="282"/>
      <c r="B134" s="275"/>
      <c r="C134" s="276"/>
      <c r="D134" s="174"/>
      <c r="E134" s="277" t="e">
        <f>VLOOKUP(C$128,joueurs3,6,FALSE)</f>
        <v>#N/A</v>
      </c>
      <c r="F134" s="174"/>
      <c r="G134" s="250"/>
      <c r="H134" s="260">
        <v>7</v>
      </c>
      <c r="I134" s="260" t="s">
        <v>87</v>
      </c>
      <c r="J134" s="260"/>
      <c r="K134" s="260"/>
      <c r="L134" s="260"/>
      <c r="M134" s="260"/>
      <c r="N134" s="260"/>
      <c r="O134" s="267"/>
      <c r="P134" s="268"/>
      <c r="Q134" s="267"/>
      <c r="R134" s="284"/>
    </row>
    <row r="135" spans="1:18" ht="19.149999999999999" customHeight="1" x14ac:dyDescent="0.2">
      <c r="A135" s="282"/>
      <c r="B135" s="250"/>
      <c r="C135" s="250"/>
      <c r="D135" s="250"/>
      <c r="E135" s="250"/>
      <c r="F135" s="250"/>
      <c r="G135" s="250"/>
      <c r="H135" s="260">
        <v>8</v>
      </c>
      <c r="I135" s="260" t="s">
        <v>88</v>
      </c>
      <c r="J135" s="260"/>
      <c r="K135" s="260"/>
      <c r="L135" s="260"/>
      <c r="M135" s="260"/>
      <c r="N135" s="260"/>
      <c r="O135" s="267"/>
      <c r="P135" s="268"/>
      <c r="Q135" s="267"/>
      <c r="R135" s="284"/>
    </row>
    <row r="136" spans="1:18" ht="19.149999999999999" customHeight="1" x14ac:dyDescent="0.2">
      <c r="A136" s="282"/>
      <c r="B136" s="263" t="s">
        <v>89</v>
      </c>
      <c r="C136" s="264" t="str">
        <f>Résultats!F320</f>
        <v>II A</v>
      </c>
      <c r="D136" s="265"/>
      <c r="E136" s="265"/>
      <c r="F136" s="266"/>
      <c r="G136" s="250"/>
      <c r="H136" s="260">
        <v>9</v>
      </c>
      <c r="I136" s="260" t="s">
        <v>90</v>
      </c>
      <c r="J136" s="260"/>
      <c r="K136" s="260"/>
      <c r="L136" s="260"/>
      <c r="M136" s="260"/>
      <c r="N136" s="260"/>
      <c r="O136" s="267"/>
      <c r="P136" s="268"/>
      <c r="Q136" s="267"/>
      <c r="R136" s="284"/>
    </row>
    <row r="137" spans="1:18" ht="19.149999999999999" customHeight="1" x14ac:dyDescent="0.2">
      <c r="A137" s="282"/>
      <c r="B137" s="269" t="s">
        <v>79</v>
      </c>
      <c r="C137" s="270" t="str">
        <f>VLOOKUP(C136,clubs,2,TRUE)</f>
        <v>LX085</v>
      </c>
      <c r="D137" s="705" t="s">
        <v>264</v>
      </c>
      <c r="E137" s="705"/>
      <c r="F137" s="271"/>
      <c r="G137" s="250"/>
      <c r="H137" s="260">
        <v>10</v>
      </c>
      <c r="I137" s="260" t="s">
        <v>60</v>
      </c>
      <c r="J137" s="260"/>
      <c r="K137" s="260"/>
      <c r="L137" s="260"/>
      <c r="M137" s="260"/>
      <c r="N137" s="260"/>
      <c r="O137" s="267"/>
      <c r="P137" s="268"/>
      <c r="Q137" s="267"/>
      <c r="R137" s="284"/>
    </row>
    <row r="138" spans="1:18" ht="19.149999999999999" customHeight="1" x14ac:dyDescent="0.2">
      <c r="A138" s="282"/>
      <c r="B138" s="272" t="s">
        <v>81</v>
      </c>
      <c r="C138" s="273"/>
      <c r="D138" s="174"/>
      <c r="E138" s="174" t="s">
        <v>261</v>
      </c>
      <c r="F138" s="174" t="s">
        <v>82</v>
      </c>
      <c r="G138" s="250"/>
      <c r="H138" s="260">
        <v>11</v>
      </c>
      <c r="I138" s="260" t="s">
        <v>91</v>
      </c>
      <c r="J138" s="260"/>
      <c r="K138" s="260"/>
      <c r="L138" s="260"/>
      <c r="M138" s="260"/>
      <c r="N138" s="260"/>
      <c r="O138" s="267"/>
      <c r="P138" s="268"/>
      <c r="Q138" s="267"/>
      <c r="R138" s="284"/>
    </row>
    <row r="139" spans="1:18" ht="19.149999999999999" customHeight="1" x14ac:dyDescent="0.2">
      <c r="A139" s="282"/>
      <c r="B139" s="275"/>
      <c r="C139" s="276"/>
      <c r="D139" s="174"/>
      <c r="E139" s="277" t="e">
        <f>VLOOKUP(C$136,joueurs3,3,FALSE)</f>
        <v>#N/A</v>
      </c>
      <c r="F139" s="174"/>
      <c r="G139" s="250"/>
      <c r="H139" s="260">
        <v>12</v>
      </c>
      <c r="I139" s="260" t="s">
        <v>59</v>
      </c>
      <c r="J139" s="260"/>
      <c r="K139" s="260"/>
      <c r="L139" s="260"/>
      <c r="M139" s="260"/>
      <c r="N139" s="260"/>
      <c r="O139" s="267"/>
      <c r="P139" s="268"/>
      <c r="Q139" s="267"/>
      <c r="R139" s="284"/>
    </row>
    <row r="140" spans="1:18" ht="19.149999999999999" customHeight="1" x14ac:dyDescent="0.2">
      <c r="A140" s="282"/>
      <c r="B140" s="275"/>
      <c r="C140" s="276"/>
      <c r="D140" s="174"/>
      <c r="E140" s="277" t="e">
        <f>VLOOKUP(C$136,joueurs3,4,FALSE)</f>
        <v>#N/A</v>
      </c>
      <c r="F140" s="174"/>
      <c r="G140" s="250"/>
      <c r="H140" s="260">
        <v>13</v>
      </c>
      <c r="I140" s="260" t="s">
        <v>92</v>
      </c>
      <c r="J140" s="260"/>
      <c r="K140" s="260"/>
      <c r="L140" s="260"/>
      <c r="M140" s="260"/>
      <c r="N140" s="260"/>
      <c r="O140" s="267"/>
      <c r="P140" s="268"/>
      <c r="Q140" s="267"/>
      <c r="R140" s="284"/>
    </row>
    <row r="141" spans="1:18" ht="19.149999999999999" customHeight="1" x14ac:dyDescent="0.2">
      <c r="A141" s="282"/>
      <c r="B141" s="275"/>
      <c r="C141" s="276"/>
      <c r="D141" s="174"/>
      <c r="E141" s="277" t="e">
        <f>VLOOKUP(C$136,joueurs3,5,FALSE)</f>
        <v>#N/A</v>
      </c>
      <c r="F141" s="174"/>
      <c r="G141" s="250"/>
      <c r="H141" s="260">
        <v>14</v>
      </c>
      <c r="I141" s="260" t="s">
        <v>93</v>
      </c>
      <c r="J141" s="260"/>
      <c r="K141" s="260"/>
      <c r="L141" s="260"/>
      <c r="M141" s="260"/>
      <c r="N141" s="260"/>
      <c r="O141" s="267"/>
      <c r="P141" s="268"/>
      <c r="Q141" s="267"/>
      <c r="R141" s="284"/>
    </row>
    <row r="142" spans="1:18" ht="19.149999999999999" customHeight="1" x14ac:dyDescent="0.2">
      <c r="A142" s="282"/>
      <c r="B142" s="275"/>
      <c r="C142" s="276"/>
      <c r="D142" s="174"/>
      <c r="E142" s="277" t="e">
        <f>VLOOKUP(C$136,joueurs3,6,FALSE)</f>
        <v>#N/A</v>
      </c>
      <c r="F142" s="174"/>
      <c r="G142" s="250"/>
      <c r="H142" s="260">
        <v>15</v>
      </c>
      <c r="I142" s="260" t="s">
        <v>94</v>
      </c>
      <c r="J142" s="260"/>
      <c r="K142" s="260"/>
      <c r="L142" s="260"/>
      <c r="M142" s="260"/>
      <c r="N142" s="260"/>
      <c r="O142" s="267"/>
      <c r="P142" s="268"/>
      <c r="Q142" s="267"/>
      <c r="R142" s="284"/>
    </row>
    <row r="143" spans="1:18" ht="19.149999999999999" customHeight="1" x14ac:dyDescent="0.2">
      <c r="A143" s="282"/>
      <c r="B143" s="250"/>
      <c r="C143" s="250"/>
      <c r="D143" s="250"/>
      <c r="E143" s="250"/>
      <c r="F143" s="250"/>
      <c r="G143" s="250"/>
      <c r="H143" s="260">
        <v>16</v>
      </c>
      <c r="I143" s="260" t="s">
        <v>95</v>
      </c>
      <c r="J143" s="260"/>
      <c r="K143" s="260"/>
      <c r="L143" s="260"/>
      <c r="M143" s="260"/>
      <c r="N143" s="260"/>
      <c r="O143" s="267"/>
      <c r="P143" s="268"/>
      <c r="Q143" s="267"/>
      <c r="R143" s="284"/>
    </row>
    <row r="144" spans="1:18" ht="19.149999999999999" customHeight="1" thickBot="1" x14ac:dyDescent="0.25">
      <c r="A144" s="282"/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61"/>
    </row>
    <row r="145" spans="1:18" ht="19.149999999999999" customHeight="1" thickBot="1" x14ac:dyDescent="0.25">
      <c r="A145" s="282"/>
      <c r="B145" s="263" t="s">
        <v>96</v>
      </c>
      <c r="C145" s="265" t="s">
        <v>97</v>
      </c>
      <c r="D145" s="265"/>
      <c r="E145" s="265"/>
      <c r="F145" s="265" t="s">
        <v>98</v>
      </c>
      <c r="G145" s="265"/>
      <c r="H145" s="266"/>
      <c r="I145" s="250"/>
      <c r="J145" s="250"/>
      <c r="K145" s="250"/>
      <c r="L145" s="250"/>
      <c r="M145" s="278" t="s">
        <v>99</v>
      </c>
      <c r="N145" s="279"/>
      <c r="O145" s="278" t="s">
        <v>100</v>
      </c>
      <c r="P145" s="280"/>
      <c r="Q145" s="278"/>
      <c r="R145" s="279"/>
    </row>
    <row r="146" spans="1:18" ht="19.149999999999999" customHeight="1" x14ac:dyDescent="0.2">
      <c r="A146" s="282"/>
      <c r="B146" s="269" t="s">
        <v>101</v>
      </c>
      <c r="C146" s="270" t="s">
        <v>97</v>
      </c>
      <c r="D146" s="270"/>
      <c r="E146" s="270"/>
      <c r="F146" s="270"/>
      <c r="G146" s="270"/>
      <c r="H146" s="271"/>
      <c r="I146" s="250"/>
      <c r="J146" s="250"/>
      <c r="K146" s="250"/>
      <c r="L146" s="250"/>
      <c r="M146" s="250"/>
      <c r="N146" s="250"/>
      <c r="O146" s="250"/>
      <c r="P146" s="250"/>
      <c r="Q146" s="250"/>
      <c r="R146" s="261"/>
    </row>
    <row r="147" spans="1:18" ht="19.149999999999999" customHeight="1" x14ac:dyDescent="0.2">
      <c r="A147" s="282"/>
      <c r="B147" s="263" t="s">
        <v>102</v>
      </c>
      <c r="C147" s="265" t="s">
        <v>97</v>
      </c>
      <c r="D147" s="265"/>
      <c r="E147" s="265"/>
      <c r="F147" s="265" t="s">
        <v>98</v>
      </c>
      <c r="G147" s="265"/>
      <c r="H147" s="266"/>
      <c r="I147" s="250"/>
      <c r="J147" s="250"/>
      <c r="K147" s="250"/>
      <c r="L147" s="250"/>
      <c r="M147" s="250" t="s">
        <v>103</v>
      </c>
      <c r="N147" s="250"/>
      <c r="O147" s="250"/>
      <c r="P147" s="250"/>
      <c r="Q147" s="250"/>
      <c r="R147" s="261"/>
    </row>
    <row r="148" spans="1:18" ht="19.149999999999999" customHeight="1" x14ac:dyDescent="0.2">
      <c r="A148" s="282"/>
      <c r="B148" s="269" t="s">
        <v>101</v>
      </c>
      <c r="C148" s="270" t="s">
        <v>97</v>
      </c>
      <c r="D148" s="270"/>
      <c r="E148" s="270"/>
      <c r="F148" s="270"/>
      <c r="G148" s="270"/>
      <c r="H148" s="271"/>
      <c r="I148" s="250"/>
      <c r="J148" s="250"/>
      <c r="K148" s="250"/>
      <c r="L148" s="250"/>
      <c r="M148" s="250"/>
      <c r="N148" s="250"/>
      <c r="O148" s="250"/>
      <c r="P148" s="250"/>
      <c r="Q148" s="250"/>
      <c r="R148" s="261"/>
    </row>
    <row r="149" spans="1:18" x14ac:dyDescent="0.2">
      <c r="A149" s="282"/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61"/>
    </row>
    <row r="150" spans="1:18" ht="13.5" thickBot="1" x14ac:dyDescent="0.25">
      <c r="A150" s="286"/>
      <c r="B150" s="281" t="s">
        <v>104</v>
      </c>
      <c r="C150" s="281" t="str">
        <f>C120</f>
        <v>Giboux joël</v>
      </c>
      <c r="D150" s="281"/>
      <c r="E150" s="281"/>
      <c r="F150" s="281"/>
      <c r="G150" s="281"/>
      <c r="H150" s="281"/>
      <c r="I150" s="281"/>
      <c r="J150" s="281"/>
      <c r="K150" s="281"/>
      <c r="L150" s="281"/>
      <c r="M150" s="281"/>
      <c r="N150" s="281"/>
      <c r="O150" s="281"/>
      <c r="P150" s="281"/>
      <c r="Q150" s="281"/>
      <c r="R150" s="287"/>
    </row>
    <row r="151" spans="1:18" ht="12.75" customHeight="1" x14ac:dyDescent="0.2">
      <c r="A151" s="683" t="s">
        <v>297</v>
      </c>
      <c r="B151" s="684"/>
      <c r="C151" s="684"/>
      <c r="D151" s="685"/>
      <c r="E151" s="256"/>
      <c r="F151" s="257"/>
      <c r="G151" s="257"/>
      <c r="H151" s="257"/>
      <c r="I151" s="257"/>
      <c r="J151" s="257"/>
      <c r="K151" s="257"/>
      <c r="L151" s="700" t="s">
        <v>64</v>
      </c>
      <c r="M151" s="701" t="s">
        <v>3</v>
      </c>
      <c r="N151" s="702" t="s">
        <v>4</v>
      </c>
      <c r="O151" s="701" t="s">
        <v>282</v>
      </c>
      <c r="P151" s="701"/>
      <c r="Q151" s="701" t="s">
        <v>298</v>
      </c>
      <c r="R151" s="704"/>
    </row>
    <row r="152" spans="1:18" x14ac:dyDescent="0.2">
      <c r="A152" s="686"/>
      <c r="B152" s="687"/>
      <c r="C152" s="687"/>
      <c r="D152" s="688"/>
      <c r="E152" s="258"/>
      <c r="F152" s="250"/>
      <c r="G152" s="250"/>
      <c r="H152" s="259"/>
      <c r="I152" s="250" t="s">
        <v>62</v>
      </c>
      <c r="J152" s="250"/>
      <c r="K152" s="250"/>
      <c r="L152" s="692"/>
      <c r="M152" s="696"/>
      <c r="N152" s="703"/>
      <c r="O152" s="696"/>
      <c r="P152" s="696"/>
      <c r="Q152" s="696"/>
      <c r="R152" s="698"/>
    </row>
    <row r="153" spans="1:18" x14ac:dyDescent="0.2">
      <c r="A153" s="686"/>
      <c r="B153" s="687"/>
      <c r="C153" s="687"/>
      <c r="D153" s="688"/>
      <c r="E153" s="258"/>
      <c r="F153" s="250"/>
      <c r="G153" s="250"/>
      <c r="H153" s="260"/>
      <c r="I153" s="250" t="s">
        <v>65</v>
      </c>
      <c r="J153" s="250"/>
      <c r="K153" s="250"/>
      <c r="L153" s="692" t="str">
        <f>Résultats!A321</f>
        <v>DT6</v>
      </c>
      <c r="M153" s="694">
        <f>Résultats!B321</f>
        <v>44681</v>
      </c>
      <c r="N153" s="696" t="str">
        <f>Résultats!C321</f>
        <v>17H00</v>
      </c>
      <c r="O153" s="696">
        <f>Résultats!D321</f>
        <v>0</v>
      </c>
      <c r="P153" s="696" t="str">
        <f>Résultats!E321</f>
        <v>III B</v>
      </c>
      <c r="Q153" s="696" t="s">
        <v>304</v>
      </c>
      <c r="R153" s="698"/>
    </row>
    <row r="154" spans="1:18" ht="13.5" thickBot="1" x14ac:dyDescent="0.25">
      <c r="A154" s="686"/>
      <c r="B154" s="687"/>
      <c r="C154" s="687"/>
      <c r="D154" s="688"/>
      <c r="E154" s="258"/>
      <c r="F154" s="250"/>
      <c r="G154" s="250"/>
      <c r="H154" s="250"/>
      <c r="I154" s="250"/>
      <c r="J154" s="250"/>
      <c r="K154" s="250"/>
      <c r="L154" s="693"/>
      <c r="M154" s="695"/>
      <c r="N154" s="697"/>
      <c r="O154" s="697"/>
      <c r="P154" s="697"/>
      <c r="Q154" s="697"/>
      <c r="R154" s="699"/>
    </row>
    <row r="155" spans="1:18" ht="13.5" thickBot="1" x14ac:dyDescent="0.25">
      <c r="A155" s="689"/>
      <c r="B155" s="690"/>
      <c r="C155" s="690"/>
      <c r="D155" s="691"/>
      <c r="E155" s="258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61"/>
    </row>
    <row r="156" spans="1:18" x14ac:dyDescent="0.2">
      <c r="A156" s="282"/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61"/>
    </row>
    <row r="157" spans="1:18" x14ac:dyDescent="0.2">
      <c r="A157" s="282"/>
      <c r="B157" s="250"/>
      <c r="C157" s="250"/>
      <c r="D157" s="250"/>
      <c r="E157" s="250"/>
      <c r="F157" s="250"/>
      <c r="G157" s="250"/>
      <c r="H157" s="260" t="s">
        <v>68</v>
      </c>
      <c r="I157" s="260" t="s">
        <v>69</v>
      </c>
      <c r="J157" s="260" t="s">
        <v>70</v>
      </c>
      <c r="K157" s="260" t="s">
        <v>71</v>
      </c>
      <c r="L157" s="260" t="s">
        <v>72</v>
      </c>
      <c r="M157" s="260" t="s">
        <v>73</v>
      </c>
      <c r="N157" s="260" t="s">
        <v>74</v>
      </c>
      <c r="O157" s="262" t="s">
        <v>75</v>
      </c>
      <c r="P157" s="262"/>
      <c r="Q157" s="262" t="s">
        <v>76</v>
      </c>
      <c r="R157" s="283"/>
    </row>
    <row r="158" spans="1:18" ht="19.149999999999999" customHeight="1" x14ac:dyDescent="0.2">
      <c r="A158" s="282"/>
      <c r="B158" s="263" t="s">
        <v>77</v>
      </c>
      <c r="C158" s="264" t="str">
        <f>Résultats!E321</f>
        <v>III B</v>
      </c>
      <c r="D158" s="265"/>
      <c r="E158" s="265"/>
      <c r="F158" s="266"/>
      <c r="G158" s="250"/>
      <c r="H158" s="260">
        <v>1</v>
      </c>
      <c r="I158" s="260" t="s">
        <v>78</v>
      </c>
      <c r="J158" s="260"/>
      <c r="K158" s="260"/>
      <c r="L158" s="260"/>
      <c r="M158" s="260"/>
      <c r="N158" s="260"/>
      <c r="O158" s="267"/>
      <c r="P158" s="268"/>
      <c r="Q158" s="267"/>
      <c r="R158" s="284"/>
    </row>
    <row r="159" spans="1:18" ht="19.149999999999999" customHeight="1" x14ac:dyDescent="0.2">
      <c r="A159" s="282"/>
      <c r="B159" s="269" t="s">
        <v>79</v>
      </c>
      <c r="C159" s="270" t="str">
        <f>VLOOKUP(C158,clubs,2,TRUE)</f>
        <v>LX085</v>
      </c>
      <c r="D159" s="705" t="s">
        <v>264</v>
      </c>
      <c r="E159" s="705"/>
      <c r="F159" s="271"/>
      <c r="G159" s="250"/>
      <c r="H159" s="260">
        <v>2</v>
      </c>
      <c r="I159" s="260" t="s">
        <v>80</v>
      </c>
      <c r="J159" s="260"/>
      <c r="K159" s="260"/>
      <c r="L159" s="260"/>
      <c r="M159" s="260"/>
      <c r="N159" s="260"/>
      <c r="O159" s="267"/>
      <c r="P159" s="268"/>
      <c r="Q159" s="267"/>
      <c r="R159" s="284"/>
    </row>
    <row r="160" spans="1:18" ht="19.149999999999999" customHeight="1" x14ac:dyDescent="0.2">
      <c r="A160" s="282"/>
      <c r="B160" s="272" t="s">
        <v>81</v>
      </c>
      <c r="C160" s="273"/>
      <c r="D160" s="174"/>
      <c r="E160" s="174" t="s">
        <v>261</v>
      </c>
      <c r="F160" s="174" t="s">
        <v>82</v>
      </c>
      <c r="G160" s="250"/>
      <c r="H160" s="260">
        <v>3</v>
      </c>
      <c r="I160" s="260" t="s">
        <v>83</v>
      </c>
      <c r="J160" s="260"/>
      <c r="K160" s="260"/>
      <c r="L160" s="260"/>
      <c r="M160" s="260"/>
      <c r="N160" s="260"/>
      <c r="O160" s="267"/>
      <c r="P160" s="274"/>
      <c r="Q160" s="267"/>
      <c r="R160" s="285"/>
    </row>
    <row r="161" spans="1:18" ht="19.149999999999999" customHeight="1" x14ac:dyDescent="0.2">
      <c r="A161" s="282"/>
      <c r="B161" s="275"/>
      <c r="C161" s="276"/>
      <c r="D161" s="174"/>
      <c r="E161" s="277" t="e">
        <f>VLOOKUP(C$158,joueurs3,3,FALSE)</f>
        <v>#N/A</v>
      </c>
      <c r="F161" s="174"/>
      <c r="G161" s="250"/>
      <c r="H161" s="260">
        <v>4</v>
      </c>
      <c r="I161" s="260" t="s">
        <v>84</v>
      </c>
      <c r="J161" s="260"/>
      <c r="K161" s="260"/>
      <c r="L161" s="260"/>
      <c r="M161" s="260"/>
      <c r="N161" s="260"/>
      <c r="O161" s="267"/>
      <c r="P161" s="268"/>
      <c r="Q161" s="267"/>
      <c r="R161" s="284"/>
    </row>
    <row r="162" spans="1:18" ht="19.149999999999999" customHeight="1" x14ac:dyDescent="0.2">
      <c r="A162" s="282"/>
      <c r="B162" s="275"/>
      <c r="C162" s="276"/>
      <c r="D162" s="174"/>
      <c r="E162" s="277" t="e">
        <f>VLOOKUP(C$158,joueurs3,4,FALSE)</f>
        <v>#N/A</v>
      </c>
      <c r="F162" s="174"/>
      <c r="G162" s="250"/>
      <c r="H162" s="260">
        <v>5</v>
      </c>
      <c r="I162" s="260" t="s">
        <v>85</v>
      </c>
      <c r="J162" s="260"/>
      <c r="K162" s="260"/>
      <c r="L162" s="260"/>
      <c r="M162" s="260"/>
      <c r="N162" s="260"/>
      <c r="O162" s="267"/>
      <c r="P162" s="268"/>
      <c r="Q162" s="267"/>
      <c r="R162" s="284"/>
    </row>
    <row r="163" spans="1:18" ht="19.149999999999999" customHeight="1" x14ac:dyDescent="0.2">
      <c r="A163" s="282"/>
      <c r="B163" s="275"/>
      <c r="C163" s="276"/>
      <c r="D163" s="174"/>
      <c r="E163" s="277" t="e">
        <f>VLOOKUP(C$158,joueurs3,5,FALSE)</f>
        <v>#N/A</v>
      </c>
      <c r="F163" s="174"/>
      <c r="G163" s="250"/>
      <c r="H163" s="260">
        <v>6</v>
      </c>
      <c r="I163" s="260" t="s">
        <v>86</v>
      </c>
      <c r="J163" s="260"/>
      <c r="K163" s="260"/>
      <c r="L163" s="260"/>
      <c r="M163" s="260"/>
      <c r="N163" s="260"/>
      <c r="O163" s="267"/>
      <c r="P163" s="268"/>
      <c r="Q163" s="267"/>
      <c r="R163" s="284"/>
    </row>
    <row r="164" spans="1:18" ht="19.149999999999999" customHeight="1" x14ac:dyDescent="0.2">
      <c r="A164" s="282"/>
      <c r="B164" s="275"/>
      <c r="C164" s="276"/>
      <c r="D164" s="174"/>
      <c r="E164" s="277" t="e">
        <f>VLOOKUP(C$158,joueurs3,6,FALSE)</f>
        <v>#N/A</v>
      </c>
      <c r="F164" s="174"/>
      <c r="G164" s="250"/>
      <c r="H164" s="260">
        <v>7</v>
      </c>
      <c r="I164" s="260" t="s">
        <v>87</v>
      </c>
      <c r="J164" s="260"/>
      <c r="K164" s="260"/>
      <c r="L164" s="260"/>
      <c r="M164" s="260"/>
      <c r="N164" s="260"/>
      <c r="O164" s="267"/>
      <c r="P164" s="268"/>
      <c r="Q164" s="267"/>
      <c r="R164" s="284"/>
    </row>
    <row r="165" spans="1:18" ht="19.149999999999999" customHeight="1" x14ac:dyDescent="0.2">
      <c r="A165" s="282"/>
      <c r="B165" s="250"/>
      <c r="C165" s="250"/>
      <c r="D165" s="250"/>
      <c r="E165" s="250"/>
      <c r="F165" s="250"/>
      <c r="G165" s="250"/>
      <c r="H165" s="260">
        <v>8</v>
      </c>
      <c r="I165" s="260" t="s">
        <v>88</v>
      </c>
      <c r="J165" s="260"/>
      <c r="K165" s="260"/>
      <c r="L165" s="260"/>
      <c r="M165" s="260"/>
      <c r="N165" s="260"/>
      <c r="O165" s="267"/>
      <c r="P165" s="268"/>
      <c r="Q165" s="267"/>
      <c r="R165" s="284"/>
    </row>
    <row r="166" spans="1:18" ht="19.149999999999999" customHeight="1" x14ac:dyDescent="0.2">
      <c r="A166" s="282"/>
      <c r="B166" s="263" t="s">
        <v>89</v>
      </c>
      <c r="C166" s="264" t="str">
        <f>Résultats!F321</f>
        <v>III A</v>
      </c>
      <c r="D166" s="265"/>
      <c r="E166" s="265"/>
      <c r="F166" s="266"/>
      <c r="G166" s="250"/>
      <c r="H166" s="260">
        <v>9</v>
      </c>
      <c r="I166" s="260" t="s">
        <v>90</v>
      </c>
      <c r="J166" s="260"/>
      <c r="K166" s="260"/>
      <c r="L166" s="260"/>
      <c r="M166" s="260"/>
      <c r="N166" s="260"/>
      <c r="O166" s="267"/>
      <c r="P166" s="268"/>
      <c r="Q166" s="267"/>
      <c r="R166" s="284"/>
    </row>
    <row r="167" spans="1:18" ht="19.149999999999999" customHeight="1" x14ac:dyDescent="0.2">
      <c r="A167" s="282"/>
      <c r="B167" s="269" t="s">
        <v>79</v>
      </c>
      <c r="C167" s="270" t="str">
        <f>VLOOKUP(C166,clubs,2,TRUE)</f>
        <v>LX085</v>
      </c>
      <c r="D167" s="705" t="s">
        <v>264</v>
      </c>
      <c r="E167" s="705"/>
      <c r="F167" s="271"/>
      <c r="G167" s="250"/>
      <c r="H167" s="260">
        <v>10</v>
      </c>
      <c r="I167" s="260" t="s">
        <v>60</v>
      </c>
      <c r="J167" s="260"/>
      <c r="K167" s="260"/>
      <c r="L167" s="260"/>
      <c r="M167" s="260"/>
      <c r="N167" s="260"/>
      <c r="O167" s="267"/>
      <c r="P167" s="268"/>
      <c r="Q167" s="267"/>
      <c r="R167" s="284"/>
    </row>
    <row r="168" spans="1:18" ht="19.149999999999999" customHeight="1" x14ac:dyDescent="0.2">
      <c r="A168" s="282"/>
      <c r="B168" s="272" t="s">
        <v>81</v>
      </c>
      <c r="C168" s="273"/>
      <c r="D168" s="174"/>
      <c r="E168" s="174" t="s">
        <v>261</v>
      </c>
      <c r="F168" s="174" t="s">
        <v>82</v>
      </c>
      <c r="G168" s="250"/>
      <c r="H168" s="260">
        <v>11</v>
      </c>
      <c r="I168" s="260" t="s">
        <v>91</v>
      </c>
      <c r="J168" s="260"/>
      <c r="K168" s="260"/>
      <c r="L168" s="260"/>
      <c r="M168" s="260"/>
      <c r="N168" s="260"/>
      <c r="O168" s="267"/>
      <c r="P168" s="268"/>
      <c r="Q168" s="267"/>
      <c r="R168" s="284"/>
    </row>
    <row r="169" spans="1:18" ht="19.149999999999999" customHeight="1" x14ac:dyDescent="0.2">
      <c r="A169" s="282"/>
      <c r="B169" s="275"/>
      <c r="C169" s="276"/>
      <c r="D169" s="174"/>
      <c r="E169" s="277" t="e">
        <f>VLOOKUP(C$166,joueurs3,3,FALSE)</f>
        <v>#N/A</v>
      </c>
      <c r="F169" s="174"/>
      <c r="G169" s="250"/>
      <c r="H169" s="260">
        <v>12</v>
      </c>
      <c r="I169" s="260" t="s">
        <v>59</v>
      </c>
      <c r="J169" s="260"/>
      <c r="K169" s="260"/>
      <c r="L169" s="260"/>
      <c r="M169" s="260"/>
      <c r="N169" s="260"/>
      <c r="O169" s="267"/>
      <c r="P169" s="268"/>
      <c r="Q169" s="267"/>
      <c r="R169" s="284"/>
    </row>
    <row r="170" spans="1:18" ht="19.149999999999999" customHeight="1" x14ac:dyDescent="0.2">
      <c r="A170" s="282"/>
      <c r="B170" s="275"/>
      <c r="C170" s="276"/>
      <c r="D170" s="174"/>
      <c r="E170" s="277" t="e">
        <f>VLOOKUP(C$166,joueurs3,4,FALSE)</f>
        <v>#N/A</v>
      </c>
      <c r="F170" s="174"/>
      <c r="G170" s="250"/>
      <c r="H170" s="260">
        <v>13</v>
      </c>
      <c r="I170" s="260" t="s">
        <v>92</v>
      </c>
      <c r="J170" s="260"/>
      <c r="K170" s="260"/>
      <c r="L170" s="260"/>
      <c r="M170" s="260"/>
      <c r="N170" s="260"/>
      <c r="O170" s="267"/>
      <c r="P170" s="268"/>
      <c r="Q170" s="267"/>
      <c r="R170" s="284"/>
    </row>
    <row r="171" spans="1:18" ht="19.149999999999999" customHeight="1" x14ac:dyDescent="0.2">
      <c r="A171" s="282"/>
      <c r="B171" s="275"/>
      <c r="C171" s="276"/>
      <c r="D171" s="174"/>
      <c r="E171" s="277" t="e">
        <f>VLOOKUP(C$166,joueurs3,5,FALSE)</f>
        <v>#N/A</v>
      </c>
      <c r="F171" s="174"/>
      <c r="G171" s="250"/>
      <c r="H171" s="260">
        <v>14</v>
      </c>
      <c r="I171" s="260" t="s">
        <v>93</v>
      </c>
      <c r="J171" s="260"/>
      <c r="K171" s="260"/>
      <c r="L171" s="260"/>
      <c r="M171" s="260"/>
      <c r="N171" s="260"/>
      <c r="O171" s="267"/>
      <c r="P171" s="268"/>
      <c r="Q171" s="267"/>
      <c r="R171" s="284"/>
    </row>
    <row r="172" spans="1:18" ht="19.149999999999999" customHeight="1" x14ac:dyDescent="0.2">
      <c r="A172" s="282"/>
      <c r="B172" s="275"/>
      <c r="C172" s="276"/>
      <c r="D172" s="174"/>
      <c r="E172" s="277" t="e">
        <f>VLOOKUP(C$166,joueurs3,6,FALSE)</f>
        <v>#N/A</v>
      </c>
      <c r="F172" s="174"/>
      <c r="G172" s="250"/>
      <c r="H172" s="260">
        <v>15</v>
      </c>
      <c r="I172" s="260" t="s">
        <v>94</v>
      </c>
      <c r="J172" s="260"/>
      <c r="K172" s="260"/>
      <c r="L172" s="260"/>
      <c r="M172" s="260"/>
      <c r="N172" s="260"/>
      <c r="O172" s="267"/>
      <c r="P172" s="268"/>
      <c r="Q172" s="267"/>
      <c r="R172" s="284"/>
    </row>
    <row r="173" spans="1:18" ht="19.149999999999999" customHeight="1" x14ac:dyDescent="0.2">
      <c r="A173" s="282"/>
      <c r="B173" s="250"/>
      <c r="C173" s="250"/>
      <c r="D173" s="250"/>
      <c r="E173" s="250"/>
      <c r="F173" s="250"/>
      <c r="G173" s="250"/>
      <c r="H173" s="260">
        <v>16</v>
      </c>
      <c r="I173" s="260" t="s">
        <v>95</v>
      </c>
      <c r="J173" s="260"/>
      <c r="K173" s="260"/>
      <c r="L173" s="260"/>
      <c r="M173" s="260"/>
      <c r="N173" s="260"/>
      <c r="O173" s="267"/>
      <c r="P173" s="268"/>
      <c r="Q173" s="267"/>
      <c r="R173" s="284"/>
    </row>
    <row r="174" spans="1:18" ht="19.149999999999999" customHeight="1" thickBot="1" x14ac:dyDescent="0.25">
      <c r="A174" s="282"/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61"/>
    </row>
    <row r="175" spans="1:18" ht="19.149999999999999" customHeight="1" thickBot="1" x14ac:dyDescent="0.25">
      <c r="A175" s="282"/>
      <c r="B175" s="263" t="s">
        <v>96</v>
      </c>
      <c r="C175" s="265" t="s">
        <v>97</v>
      </c>
      <c r="D175" s="265"/>
      <c r="E175" s="265"/>
      <c r="F175" s="265" t="s">
        <v>98</v>
      </c>
      <c r="G175" s="265"/>
      <c r="H175" s="266"/>
      <c r="I175" s="250"/>
      <c r="J175" s="250"/>
      <c r="K175" s="250"/>
      <c r="L175" s="250"/>
      <c r="M175" s="278" t="s">
        <v>99</v>
      </c>
      <c r="N175" s="279"/>
      <c r="O175" s="278" t="s">
        <v>100</v>
      </c>
      <c r="P175" s="280"/>
      <c r="Q175" s="278"/>
      <c r="R175" s="279"/>
    </row>
    <row r="176" spans="1:18" ht="19.149999999999999" customHeight="1" x14ac:dyDescent="0.2">
      <c r="A176" s="282"/>
      <c r="B176" s="269" t="s">
        <v>101</v>
      </c>
      <c r="C176" s="270" t="s">
        <v>97</v>
      </c>
      <c r="D176" s="270"/>
      <c r="E176" s="270"/>
      <c r="F176" s="270"/>
      <c r="G176" s="270"/>
      <c r="H176" s="271"/>
      <c r="I176" s="250"/>
      <c r="J176" s="250"/>
      <c r="K176" s="250"/>
      <c r="L176" s="250"/>
      <c r="M176" s="250"/>
      <c r="N176" s="250"/>
      <c r="O176" s="250"/>
      <c r="P176" s="250"/>
      <c r="Q176" s="250"/>
      <c r="R176" s="261"/>
    </row>
    <row r="177" spans="1:18" ht="19.149999999999999" customHeight="1" x14ac:dyDescent="0.2">
      <c r="A177" s="282"/>
      <c r="B177" s="263" t="s">
        <v>102</v>
      </c>
      <c r="C177" s="265" t="s">
        <v>97</v>
      </c>
      <c r="D177" s="265"/>
      <c r="E177" s="265"/>
      <c r="F177" s="265" t="s">
        <v>98</v>
      </c>
      <c r="G177" s="265"/>
      <c r="H177" s="266"/>
      <c r="I177" s="250"/>
      <c r="J177" s="250"/>
      <c r="K177" s="250"/>
      <c r="L177" s="250"/>
      <c r="M177" s="250" t="s">
        <v>103</v>
      </c>
      <c r="N177" s="250"/>
      <c r="O177" s="250"/>
      <c r="P177" s="250"/>
      <c r="Q177" s="250"/>
      <c r="R177" s="261"/>
    </row>
    <row r="178" spans="1:18" ht="19.149999999999999" customHeight="1" x14ac:dyDescent="0.2">
      <c r="A178" s="282"/>
      <c r="B178" s="269" t="s">
        <v>101</v>
      </c>
      <c r="C178" s="270" t="s">
        <v>97</v>
      </c>
      <c r="D178" s="270"/>
      <c r="E178" s="270"/>
      <c r="F178" s="270"/>
      <c r="G178" s="270"/>
      <c r="H178" s="271"/>
      <c r="I178" s="250"/>
      <c r="J178" s="250"/>
      <c r="K178" s="250"/>
      <c r="L178" s="250"/>
      <c r="M178" s="250"/>
      <c r="N178" s="250"/>
      <c r="O178" s="250"/>
      <c r="P178" s="250"/>
      <c r="Q178" s="250"/>
      <c r="R178" s="261"/>
    </row>
    <row r="179" spans="1:18" x14ac:dyDescent="0.2">
      <c r="A179" s="282"/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  <c r="R179" s="261"/>
    </row>
    <row r="180" spans="1:18" ht="13.5" thickBot="1" x14ac:dyDescent="0.25">
      <c r="A180" s="286"/>
      <c r="B180" s="281" t="s">
        <v>104</v>
      </c>
      <c r="C180" s="281" t="str">
        <f>C150</f>
        <v>Giboux joël</v>
      </c>
      <c r="D180" s="281"/>
      <c r="E180" s="281"/>
      <c r="F180" s="281"/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7"/>
    </row>
    <row r="181" spans="1:18" ht="12.75" customHeight="1" x14ac:dyDescent="0.2">
      <c r="A181" s="648" t="s">
        <v>297</v>
      </c>
      <c r="B181" s="649"/>
      <c r="C181" s="649"/>
      <c r="D181" s="650"/>
      <c r="E181" s="256"/>
      <c r="F181" s="257"/>
      <c r="G181" s="257"/>
      <c r="H181" s="257"/>
      <c r="I181" s="257"/>
      <c r="J181" s="257"/>
      <c r="K181" s="257"/>
      <c r="L181" s="700" t="s">
        <v>64</v>
      </c>
      <c r="M181" s="701" t="s">
        <v>3</v>
      </c>
      <c r="N181" s="702" t="s">
        <v>4</v>
      </c>
      <c r="O181" s="701" t="s">
        <v>282</v>
      </c>
      <c r="P181" s="701"/>
      <c r="Q181" s="701" t="s">
        <v>298</v>
      </c>
      <c r="R181" s="704"/>
    </row>
    <row r="182" spans="1:18" x14ac:dyDescent="0.2">
      <c r="A182" s="651"/>
      <c r="B182" s="652"/>
      <c r="C182" s="652"/>
      <c r="D182" s="653"/>
      <c r="E182" s="258"/>
      <c r="F182" s="250"/>
      <c r="G182" s="250"/>
      <c r="H182" s="259"/>
      <c r="I182" s="250" t="s">
        <v>62</v>
      </c>
      <c r="J182" s="250"/>
      <c r="K182" s="250"/>
      <c r="L182" s="692"/>
      <c r="M182" s="696"/>
      <c r="N182" s="703"/>
      <c r="O182" s="696"/>
      <c r="P182" s="696"/>
      <c r="Q182" s="696"/>
      <c r="R182" s="698"/>
    </row>
    <row r="183" spans="1:18" x14ac:dyDescent="0.2">
      <c r="A183" s="651"/>
      <c r="B183" s="652"/>
      <c r="C183" s="652"/>
      <c r="D183" s="653"/>
      <c r="E183" s="258"/>
      <c r="F183" s="250"/>
      <c r="G183" s="250"/>
      <c r="H183" s="260"/>
      <c r="I183" s="250" t="s">
        <v>65</v>
      </c>
      <c r="J183" s="250"/>
      <c r="K183" s="250"/>
      <c r="L183" s="692" t="str">
        <f>Résultats!A327</f>
        <v>DT7</v>
      </c>
      <c r="M183" s="694">
        <f>Résultats!B327</f>
        <v>0</v>
      </c>
      <c r="N183" s="696">
        <f>Résultats!C327</f>
        <v>0</v>
      </c>
      <c r="O183" s="696">
        <f>Résultats!D327</f>
        <v>0</v>
      </c>
      <c r="P183" s="696" t="str">
        <f>Résultats!E327</f>
        <v>Vainqueur Poule 1</v>
      </c>
      <c r="Q183" s="696" t="s">
        <v>304</v>
      </c>
      <c r="R183" s="698"/>
    </row>
    <row r="184" spans="1:18" ht="13.5" thickBot="1" x14ac:dyDescent="0.25">
      <c r="A184" s="651"/>
      <c r="B184" s="652"/>
      <c r="C184" s="652"/>
      <c r="D184" s="653"/>
      <c r="E184" s="258"/>
      <c r="F184" s="250"/>
      <c r="G184" s="250"/>
      <c r="H184" s="250"/>
      <c r="I184" s="250"/>
      <c r="J184" s="250"/>
      <c r="K184" s="250"/>
      <c r="L184" s="693"/>
      <c r="M184" s="695"/>
      <c r="N184" s="697"/>
      <c r="O184" s="697"/>
      <c r="P184" s="697"/>
      <c r="Q184" s="697"/>
      <c r="R184" s="699"/>
    </row>
    <row r="185" spans="1:18" ht="13.5" thickBot="1" x14ac:dyDescent="0.25">
      <c r="A185" s="654"/>
      <c r="B185" s="655"/>
      <c r="C185" s="655"/>
      <c r="D185" s="656"/>
      <c r="E185" s="258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61"/>
    </row>
    <row r="186" spans="1:18" x14ac:dyDescent="0.2">
      <c r="A186" s="282"/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61"/>
    </row>
    <row r="187" spans="1:18" x14ac:dyDescent="0.2">
      <c r="A187" s="282"/>
      <c r="B187" s="250"/>
      <c r="C187" s="250"/>
      <c r="D187" s="250"/>
      <c r="E187" s="250"/>
      <c r="F187" s="250"/>
      <c r="G187" s="250"/>
      <c r="H187" s="260" t="s">
        <v>68</v>
      </c>
      <c r="I187" s="260" t="s">
        <v>69</v>
      </c>
      <c r="J187" s="260" t="s">
        <v>70</v>
      </c>
      <c r="K187" s="260" t="s">
        <v>71</v>
      </c>
      <c r="L187" s="260" t="s">
        <v>72</v>
      </c>
      <c r="M187" s="260" t="s">
        <v>73</v>
      </c>
      <c r="N187" s="260" t="s">
        <v>74</v>
      </c>
      <c r="O187" s="262" t="s">
        <v>75</v>
      </c>
      <c r="P187" s="262"/>
      <c r="Q187" s="262" t="s">
        <v>76</v>
      </c>
      <c r="R187" s="283"/>
    </row>
    <row r="188" spans="1:18" ht="18" customHeight="1" x14ac:dyDescent="0.2">
      <c r="A188" s="282"/>
      <c r="B188" s="263" t="s">
        <v>77</v>
      </c>
      <c r="C188" s="264" t="str">
        <f>Résultats!E327</f>
        <v>Vainqueur Poule 1</v>
      </c>
      <c r="D188" s="265"/>
      <c r="E188" s="265"/>
      <c r="F188" s="266"/>
      <c r="G188" s="250"/>
      <c r="H188" s="260">
        <v>1</v>
      </c>
      <c r="I188" s="260" t="s">
        <v>78</v>
      </c>
      <c r="J188" s="260"/>
      <c r="K188" s="260"/>
      <c r="L188" s="260"/>
      <c r="M188" s="260"/>
      <c r="N188" s="260"/>
      <c r="O188" s="267"/>
      <c r="P188" s="268"/>
      <c r="Q188" s="267"/>
      <c r="R188" s="284"/>
    </row>
    <row r="189" spans="1:18" ht="19.149999999999999" customHeight="1" x14ac:dyDescent="0.2">
      <c r="A189" s="282"/>
      <c r="B189" s="269" t="s">
        <v>79</v>
      </c>
      <c r="C189" s="270" t="str">
        <f>VLOOKUP(C188,clubs,2,TRUE)</f>
        <v>LX003</v>
      </c>
      <c r="D189" s="705" t="s">
        <v>264</v>
      </c>
      <c r="E189" s="705"/>
      <c r="F189" s="271"/>
      <c r="G189" s="250"/>
      <c r="H189" s="260">
        <v>2</v>
      </c>
      <c r="I189" s="260" t="s">
        <v>80</v>
      </c>
      <c r="J189" s="260"/>
      <c r="K189" s="260"/>
      <c r="L189" s="260"/>
      <c r="M189" s="260"/>
      <c r="N189" s="260"/>
      <c r="O189" s="267"/>
      <c r="P189" s="268"/>
      <c r="Q189" s="267"/>
      <c r="R189" s="284"/>
    </row>
    <row r="190" spans="1:18" ht="19.149999999999999" customHeight="1" x14ac:dyDescent="0.2">
      <c r="A190" s="282"/>
      <c r="B190" s="272" t="s">
        <v>81</v>
      </c>
      <c r="C190" s="273"/>
      <c r="D190" s="174"/>
      <c r="E190" s="174" t="s">
        <v>261</v>
      </c>
      <c r="F190" s="174" t="s">
        <v>82</v>
      </c>
      <c r="G190" s="250"/>
      <c r="H190" s="260">
        <v>3</v>
      </c>
      <c r="I190" s="260" t="s">
        <v>83</v>
      </c>
      <c r="J190" s="260"/>
      <c r="K190" s="260"/>
      <c r="L190" s="260"/>
      <c r="M190" s="260"/>
      <c r="N190" s="260"/>
      <c r="O190" s="267"/>
      <c r="P190" s="274"/>
      <c r="Q190" s="267"/>
      <c r="R190" s="285"/>
    </row>
    <row r="191" spans="1:18" ht="19.149999999999999" customHeight="1" x14ac:dyDescent="0.2">
      <c r="A191" s="282"/>
      <c r="B191" s="275"/>
      <c r="C191" s="276"/>
      <c r="D191" s="174"/>
      <c r="E191" s="277" t="e">
        <f>VLOOKUP(C$188,joueurs3,3,FALSE)</f>
        <v>#N/A</v>
      </c>
      <c r="F191" s="174"/>
      <c r="G191" s="250"/>
      <c r="H191" s="260">
        <v>4</v>
      </c>
      <c r="I191" s="260" t="s">
        <v>84</v>
      </c>
      <c r="J191" s="260"/>
      <c r="K191" s="260"/>
      <c r="L191" s="260"/>
      <c r="M191" s="260"/>
      <c r="N191" s="260"/>
      <c r="O191" s="267"/>
      <c r="P191" s="268"/>
      <c r="Q191" s="267"/>
      <c r="R191" s="284"/>
    </row>
    <row r="192" spans="1:18" ht="19.149999999999999" customHeight="1" x14ac:dyDescent="0.2">
      <c r="A192" s="282"/>
      <c r="B192" s="275"/>
      <c r="C192" s="276"/>
      <c r="D192" s="174"/>
      <c r="E192" s="277" t="e">
        <f>VLOOKUP(C$188,joueurs3,4,FALSE)</f>
        <v>#N/A</v>
      </c>
      <c r="F192" s="174"/>
      <c r="G192" s="250"/>
      <c r="H192" s="260">
        <v>5</v>
      </c>
      <c r="I192" s="260" t="s">
        <v>85</v>
      </c>
      <c r="J192" s="260"/>
      <c r="K192" s="260"/>
      <c r="L192" s="260"/>
      <c r="M192" s="260"/>
      <c r="N192" s="260"/>
      <c r="O192" s="267"/>
      <c r="P192" s="268"/>
      <c r="Q192" s="267"/>
      <c r="R192" s="284"/>
    </row>
    <row r="193" spans="1:18" ht="19.149999999999999" customHeight="1" x14ac:dyDescent="0.2">
      <c r="A193" s="282"/>
      <c r="B193" s="275"/>
      <c r="C193" s="276"/>
      <c r="D193" s="174"/>
      <c r="E193" s="277" t="e">
        <f>VLOOKUP(C$188,joueurs3,5,FALSE)</f>
        <v>#N/A</v>
      </c>
      <c r="F193" s="174"/>
      <c r="G193" s="250"/>
      <c r="H193" s="260">
        <v>6</v>
      </c>
      <c r="I193" s="260" t="s">
        <v>86</v>
      </c>
      <c r="J193" s="260"/>
      <c r="K193" s="260"/>
      <c r="L193" s="260"/>
      <c r="M193" s="260"/>
      <c r="N193" s="260"/>
      <c r="O193" s="267"/>
      <c r="P193" s="268"/>
      <c r="Q193" s="267"/>
      <c r="R193" s="284"/>
    </row>
    <row r="194" spans="1:18" ht="19.149999999999999" customHeight="1" x14ac:dyDescent="0.2">
      <c r="A194" s="282"/>
      <c r="B194" s="275"/>
      <c r="C194" s="276"/>
      <c r="D194" s="174"/>
      <c r="E194" s="277" t="e">
        <f>VLOOKUP(C$188,joueurs3,6,FALSE)</f>
        <v>#N/A</v>
      </c>
      <c r="F194" s="174"/>
      <c r="G194" s="250"/>
      <c r="H194" s="260">
        <v>7</v>
      </c>
      <c r="I194" s="260" t="s">
        <v>87</v>
      </c>
      <c r="J194" s="260"/>
      <c r="K194" s="260"/>
      <c r="L194" s="260"/>
      <c r="M194" s="260"/>
      <c r="N194" s="260"/>
      <c r="O194" s="267"/>
      <c r="P194" s="268"/>
      <c r="Q194" s="267"/>
      <c r="R194" s="284"/>
    </row>
    <row r="195" spans="1:18" ht="19.149999999999999" customHeight="1" x14ac:dyDescent="0.2">
      <c r="A195" s="282"/>
      <c r="B195" s="250"/>
      <c r="C195" s="250"/>
      <c r="D195" s="250"/>
      <c r="E195" s="250"/>
      <c r="F195" s="250"/>
      <c r="G195" s="250"/>
      <c r="H195" s="260">
        <v>8</v>
      </c>
      <c r="I195" s="260" t="s">
        <v>88</v>
      </c>
      <c r="J195" s="260"/>
      <c r="K195" s="260"/>
      <c r="L195" s="260"/>
      <c r="M195" s="260"/>
      <c r="N195" s="260"/>
      <c r="O195" s="267"/>
      <c r="P195" s="268"/>
      <c r="Q195" s="267"/>
      <c r="R195" s="284"/>
    </row>
    <row r="196" spans="1:18" ht="19.149999999999999" customHeight="1" x14ac:dyDescent="0.2">
      <c r="A196" s="282"/>
      <c r="B196" s="263" t="s">
        <v>89</v>
      </c>
      <c r="C196" s="264" t="str">
        <f>Résultats!F327</f>
        <v>Vainqueur Poule 2</v>
      </c>
      <c r="D196" s="265"/>
      <c r="E196" s="265"/>
      <c r="F196" s="266"/>
      <c r="G196" s="250"/>
      <c r="H196" s="260">
        <v>9</v>
      </c>
      <c r="I196" s="260" t="s">
        <v>90</v>
      </c>
      <c r="J196" s="260"/>
      <c r="K196" s="260"/>
      <c r="L196" s="260"/>
      <c r="M196" s="260"/>
      <c r="N196" s="260"/>
      <c r="O196" s="267"/>
      <c r="P196" s="268"/>
      <c r="Q196" s="267"/>
      <c r="R196" s="284"/>
    </row>
    <row r="197" spans="1:18" ht="19.149999999999999" customHeight="1" x14ac:dyDescent="0.2">
      <c r="A197" s="282"/>
      <c r="B197" s="269" t="s">
        <v>79</v>
      </c>
      <c r="C197" s="270" t="str">
        <f>VLOOKUP(C196,clubs,2,TRUE)</f>
        <v>LX003</v>
      </c>
      <c r="D197" s="705" t="s">
        <v>264</v>
      </c>
      <c r="E197" s="705"/>
      <c r="F197" s="271"/>
      <c r="G197" s="250"/>
      <c r="H197" s="260">
        <v>10</v>
      </c>
      <c r="I197" s="260" t="s">
        <v>60</v>
      </c>
      <c r="J197" s="260"/>
      <c r="K197" s="260"/>
      <c r="L197" s="260"/>
      <c r="M197" s="260"/>
      <c r="N197" s="260"/>
      <c r="O197" s="267"/>
      <c r="P197" s="268"/>
      <c r="Q197" s="267"/>
      <c r="R197" s="284"/>
    </row>
    <row r="198" spans="1:18" ht="19.149999999999999" customHeight="1" x14ac:dyDescent="0.2">
      <c r="A198" s="282"/>
      <c r="B198" s="272" t="s">
        <v>81</v>
      </c>
      <c r="C198" s="273"/>
      <c r="D198" s="174"/>
      <c r="E198" s="174" t="s">
        <v>261</v>
      </c>
      <c r="F198" s="174" t="s">
        <v>82</v>
      </c>
      <c r="G198" s="250"/>
      <c r="H198" s="260">
        <v>11</v>
      </c>
      <c r="I198" s="260" t="s">
        <v>91</v>
      </c>
      <c r="J198" s="260"/>
      <c r="K198" s="260"/>
      <c r="L198" s="260"/>
      <c r="M198" s="260"/>
      <c r="N198" s="260"/>
      <c r="O198" s="267"/>
      <c r="P198" s="268"/>
      <c r="Q198" s="267"/>
      <c r="R198" s="284"/>
    </row>
    <row r="199" spans="1:18" ht="19.149999999999999" customHeight="1" x14ac:dyDescent="0.2">
      <c r="A199" s="282"/>
      <c r="B199" s="275"/>
      <c r="C199" s="276"/>
      <c r="D199" s="174"/>
      <c r="E199" s="277" t="e">
        <f>VLOOKUP(C$196,joueurs3,3,FALSE)</f>
        <v>#N/A</v>
      </c>
      <c r="F199" s="174"/>
      <c r="G199" s="250"/>
      <c r="H199" s="260">
        <v>12</v>
      </c>
      <c r="I199" s="260" t="s">
        <v>59</v>
      </c>
      <c r="J199" s="260"/>
      <c r="K199" s="260"/>
      <c r="L199" s="260"/>
      <c r="M199" s="260"/>
      <c r="N199" s="260"/>
      <c r="O199" s="267"/>
      <c r="P199" s="268"/>
      <c r="Q199" s="267"/>
      <c r="R199" s="284"/>
    </row>
    <row r="200" spans="1:18" ht="19.149999999999999" customHeight="1" x14ac:dyDescent="0.2">
      <c r="A200" s="282"/>
      <c r="B200" s="275"/>
      <c r="C200" s="276"/>
      <c r="D200" s="174"/>
      <c r="E200" s="277" t="e">
        <f>VLOOKUP(C$196,joueurs3,4,FALSE)</f>
        <v>#N/A</v>
      </c>
      <c r="F200" s="174"/>
      <c r="G200" s="250"/>
      <c r="H200" s="260">
        <v>13</v>
      </c>
      <c r="I200" s="260" t="s">
        <v>92</v>
      </c>
      <c r="J200" s="260"/>
      <c r="K200" s="260"/>
      <c r="L200" s="260"/>
      <c r="M200" s="260"/>
      <c r="N200" s="260"/>
      <c r="O200" s="267"/>
      <c r="P200" s="268"/>
      <c r="Q200" s="267"/>
      <c r="R200" s="284"/>
    </row>
    <row r="201" spans="1:18" ht="19.149999999999999" customHeight="1" x14ac:dyDescent="0.2">
      <c r="A201" s="282"/>
      <c r="B201" s="275"/>
      <c r="C201" s="276"/>
      <c r="D201" s="174"/>
      <c r="E201" s="277" t="e">
        <f>VLOOKUP(C$196,joueurs3,5,FALSE)</f>
        <v>#N/A</v>
      </c>
      <c r="F201" s="174"/>
      <c r="G201" s="250"/>
      <c r="H201" s="260">
        <v>14</v>
      </c>
      <c r="I201" s="260" t="s">
        <v>93</v>
      </c>
      <c r="J201" s="260"/>
      <c r="K201" s="260"/>
      <c r="L201" s="260"/>
      <c r="M201" s="260"/>
      <c r="N201" s="260"/>
      <c r="O201" s="267"/>
      <c r="P201" s="268"/>
      <c r="Q201" s="267"/>
      <c r="R201" s="284"/>
    </row>
    <row r="202" spans="1:18" ht="19.149999999999999" customHeight="1" x14ac:dyDescent="0.2">
      <c r="A202" s="282"/>
      <c r="B202" s="275"/>
      <c r="C202" s="276"/>
      <c r="D202" s="174"/>
      <c r="E202" s="277" t="e">
        <f>VLOOKUP(C$196,joueurs3,6,FALSE)</f>
        <v>#N/A</v>
      </c>
      <c r="F202" s="174"/>
      <c r="G202" s="250"/>
      <c r="H202" s="260">
        <v>15</v>
      </c>
      <c r="I202" s="260" t="s">
        <v>94</v>
      </c>
      <c r="J202" s="260"/>
      <c r="K202" s="260"/>
      <c r="L202" s="260"/>
      <c r="M202" s="260"/>
      <c r="N202" s="260"/>
      <c r="O202" s="267"/>
      <c r="P202" s="268"/>
      <c r="Q202" s="267"/>
      <c r="R202" s="284"/>
    </row>
    <row r="203" spans="1:18" ht="19.149999999999999" customHeight="1" x14ac:dyDescent="0.2">
      <c r="A203" s="282"/>
      <c r="B203" s="250"/>
      <c r="C203" s="250"/>
      <c r="D203" s="250"/>
      <c r="E203" s="250"/>
      <c r="F203" s="250"/>
      <c r="G203" s="250"/>
      <c r="H203" s="260">
        <v>16</v>
      </c>
      <c r="I203" s="260" t="s">
        <v>95</v>
      </c>
      <c r="J203" s="260"/>
      <c r="K203" s="260"/>
      <c r="L203" s="260"/>
      <c r="M203" s="260"/>
      <c r="N203" s="260"/>
      <c r="O203" s="267"/>
      <c r="P203" s="268"/>
      <c r="Q203" s="267"/>
      <c r="R203" s="284"/>
    </row>
    <row r="204" spans="1:18" ht="19.149999999999999" customHeight="1" thickBot="1" x14ac:dyDescent="0.25">
      <c r="A204" s="282"/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61"/>
    </row>
    <row r="205" spans="1:18" ht="19.149999999999999" customHeight="1" thickBot="1" x14ac:dyDescent="0.25">
      <c r="A205" s="282"/>
      <c r="B205" s="263" t="s">
        <v>96</v>
      </c>
      <c r="C205" s="265" t="s">
        <v>97</v>
      </c>
      <c r="D205" s="265"/>
      <c r="E205" s="265"/>
      <c r="F205" s="265" t="s">
        <v>98</v>
      </c>
      <c r="G205" s="265"/>
      <c r="H205" s="266"/>
      <c r="I205" s="250"/>
      <c r="J205" s="250"/>
      <c r="K205" s="250"/>
      <c r="L205" s="250"/>
      <c r="M205" s="278" t="s">
        <v>99</v>
      </c>
      <c r="N205" s="279"/>
      <c r="O205" s="278" t="s">
        <v>100</v>
      </c>
      <c r="P205" s="280"/>
      <c r="Q205" s="278"/>
      <c r="R205" s="279"/>
    </row>
    <row r="206" spans="1:18" ht="19.149999999999999" customHeight="1" x14ac:dyDescent="0.2">
      <c r="A206" s="282"/>
      <c r="B206" s="269" t="s">
        <v>101</v>
      </c>
      <c r="C206" s="270" t="s">
        <v>97</v>
      </c>
      <c r="D206" s="270"/>
      <c r="E206" s="270"/>
      <c r="F206" s="270"/>
      <c r="G206" s="270"/>
      <c r="H206" s="271"/>
      <c r="I206" s="250"/>
      <c r="J206" s="250"/>
      <c r="K206" s="250"/>
      <c r="L206" s="250"/>
      <c r="M206" s="250"/>
      <c r="N206" s="250"/>
      <c r="O206" s="250"/>
      <c r="P206" s="250"/>
      <c r="Q206" s="250"/>
      <c r="R206" s="261"/>
    </row>
    <row r="207" spans="1:18" ht="19.149999999999999" customHeight="1" x14ac:dyDescent="0.2">
      <c r="A207" s="282"/>
      <c r="B207" s="263" t="s">
        <v>102</v>
      </c>
      <c r="C207" s="265" t="s">
        <v>97</v>
      </c>
      <c r="D207" s="265"/>
      <c r="E207" s="265"/>
      <c r="F207" s="265" t="s">
        <v>98</v>
      </c>
      <c r="G207" s="265"/>
      <c r="H207" s="266"/>
      <c r="I207" s="250"/>
      <c r="J207" s="250"/>
      <c r="K207" s="250"/>
      <c r="L207" s="250"/>
      <c r="M207" s="250" t="s">
        <v>103</v>
      </c>
      <c r="N207" s="250"/>
      <c r="O207" s="250"/>
      <c r="P207" s="250"/>
      <c r="Q207" s="250"/>
      <c r="R207" s="261"/>
    </row>
    <row r="208" spans="1:18" ht="19.149999999999999" customHeight="1" x14ac:dyDescent="0.2">
      <c r="A208" s="282"/>
      <c r="B208" s="269" t="s">
        <v>101</v>
      </c>
      <c r="C208" s="270" t="s">
        <v>97</v>
      </c>
      <c r="D208" s="270"/>
      <c r="E208" s="270"/>
      <c r="F208" s="270"/>
      <c r="G208" s="270"/>
      <c r="H208" s="271"/>
      <c r="I208" s="250"/>
      <c r="J208" s="250"/>
      <c r="K208" s="250"/>
      <c r="L208" s="250"/>
      <c r="M208" s="250"/>
      <c r="N208" s="250"/>
      <c r="O208" s="250"/>
      <c r="P208" s="250"/>
      <c r="Q208" s="250"/>
      <c r="R208" s="261"/>
    </row>
    <row r="209" spans="1:18" ht="19.149999999999999" customHeight="1" x14ac:dyDescent="0.2">
      <c r="A209" s="282"/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61"/>
    </row>
    <row r="210" spans="1:18" ht="13.5" thickBot="1" x14ac:dyDescent="0.25">
      <c r="A210" s="286"/>
      <c r="B210" s="281" t="s">
        <v>104</v>
      </c>
      <c r="C210" s="281" t="str">
        <f>C180</f>
        <v>Giboux joël</v>
      </c>
      <c r="D210" s="281"/>
      <c r="E210" s="281"/>
      <c r="F210" s="281"/>
      <c r="G210" s="281"/>
      <c r="H210" s="281"/>
      <c r="I210" s="281"/>
      <c r="J210" s="281"/>
      <c r="K210" s="281"/>
      <c r="L210" s="281"/>
      <c r="M210" s="281"/>
      <c r="N210" s="281"/>
      <c r="O210" s="281"/>
      <c r="P210" s="281"/>
      <c r="Q210" s="281"/>
      <c r="R210" s="287"/>
    </row>
    <row r="211" spans="1:18" ht="12.75" customHeight="1" x14ac:dyDescent="0.2">
      <c r="A211" s="683" t="s">
        <v>297</v>
      </c>
      <c r="B211" s="684"/>
      <c r="C211" s="684"/>
      <c r="D211" s="685"/>
      <c r="E211" s="256"/>
      <c r="F211" s="257"/>
      <c r="G211" s="257"/>
      <c r="H211" s="257"/>
      <c r="I211" s="257"/>
      <c r="J211" s="257"/>
      <c r="K211" s="257"/>
      <c r="L211" s="700" t="s">
        <v>64</v>
      </c>
      <c r="M211" s="701" t="s">
        <v>3</v>
      </c>
      <c r="N211" s="702" t="s">
        <v>4</v>
      </c>
      <c r="O211" s="701" t="s">
        <v>282</v>
      </c>
      <c r="P211" s="701"/>
      <c r="Q211" s="701" t="s">
        <v>298</v>
      </c>
      <c r="R211" s="704"/>
    </row>
    <row r="212" spans="1:18" x14ac:dyDescent="0.2">
      <c r="A212" s="686"/>
      <c r="B212" s="687"/>
      <c r="C212" s="687"/>
      <c r="D212" s="688"/>
      <c r="E212" s="258"/>
      <c r="F212" s="250"/>
      <c r="G212" s="250"/>
      <c r="H212" s="259"/>
      <c r="I212" s="250" t="s">
        <v>62</v>
      </c>
      <c r="J212" s="250"/>
      <c r="K212" s="250"/>
      <c r="L212" s="692"/>
      <c r="M212" s="696"/>
      <c r="N212" s="703"/>
      <c r="O212" s="696"/>
      <c r="P212" s="696"/>
      <c r="Q212" s="696"/>
      <c r="R212" s="698"/>
    </row>
    <row r="213" spans="1:18" x14ac:dyDescent="0.2">
      <c r="A213" s="686"/>
      <c r="B213" s="687"/>
      <c r="C213" s="687"/>
      <c r="D213" s="688"/>
      <c r="E213" s="258"/>
      <c r="F213" s="250"/>
      <c r="G213" s="250"/>
      <c r="H213" s="260"/>
      <c r="I213" s="250" t="s">
        <v>65</v>
      </c>
      <c r="J213" s="250"/>
      <c r="K213" s="250"/>
      <c r="L213" s="692" t="str">
        <f>Résultats!A331</f>
        <v>DT8</v>
      </c>
      <c r="M213" s="694">
        <f>Résultats!B331</f>
        <v>0</v>
      </c>
      <c r="N213" s="696">
        <f>Résultats!C331</f>
        <v>0</v>
      </c>
      <c r="O213" s="696">
        <f>Résultats!D331</f>
        <v>0</v>
      </c>
      <c r="P213" s="696" t="str">
        <f>Résultats!E331</f>
        <v>deuxième Poule 1</v>
      </c>
      <c r="Q213" s="696" t="s">
        <v>304</v>
      </c>
      <c r="R213" s="698"/>
    </row>
    <row r="214" spans="1:18" ht="13.5" thickBot="1" x14ac:dyDescent="0.25">
      <c r="A214" s="686"/>
      <c r="B214" s="687"/>
      <c r="C214" s="687"/>
      <c r="D214" s="688"/>
      <c r="E214" s="258"/>
      <c r="F214" s="250"/>
      <c r="G214" s="250"/>
      <c r="H214" s="250"/>
      <c r="I214" s="250"/>
      <c r="J214" s="250"/>
      <c r="K214" s="250"/>
      <c r="L214" s="693"/>
      <c r="M214" s="695"/>
      <c r="N214" s="697"/>
      <c r="O214" s="697"/>
      <c r="P214" s="697"/>
      <c r="Q214" s="697"/>
      <c r="R214" s="699"/>
    </row>
    <row r="215" spans="1:18" ht="13.5" thickBot="1" x14ac:dyDescent="0.25">
      <c r="A215" s="689"/>
      <c r="B215" s="690"/>
      <c r="C215" s="690"/>
      <c r="D215" s="691"/>
      <c r="E215" s="258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61"/>
    </row>
    <row r="216" spans="1:18" x14ac:dyDescent="0.2">
      <c r="A216" s="282"/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61"/>
    </row>
    <row r="217" spans="1:18" x14ac:dyDescent="0.2">
      <c r="A217" s="282"/>
      <c r="B217" s="250"/>
      <c r="C217" s="250"/>
      <c r="D217" s="250"/>
      <c r="E217" s="250"/>
      <c r="F217" s="250"/>
      <c r="G217" s="250"/>
      <c r="H217" s="260" t="s">
        <v>68</v>
      </c>
      <c r="I217" s="260" t="s">
        <v>69</v>
      </c>
      <c r="J217" s="260" t="s">
        <v>70</v>
      </c>
      <c r="K217" s="260" t="s">
        <v>71</v>
      </c>
      <c r="L217" s="260" t="s">
        <v>72</v>
      </c>
      <c r="M217" s="260" t="s">
        <v>73</v>
      </c>
      <c r="N217" s="260" t="s">
        <v>74</v>
      </c>
      <c r="O217" s="262" t="s">
        <v>75</v>
      </c>
      <c r="P217" s="262"/>
      <c r="Q217" s="262" t="s">
        <v>76</v>
      </c>
      <c r="R217" s="283"/>
    </row>
    <row r="218" spans="1:18" ht="20.25" customHeight="1" x14ac:dyDescent="0.2">
      <c r="A218" s="282"/>
      <c r="B218" s="263" t="s">
        <v>77</v>
      </c>
      <c r="C218" s="294" t="str">
        <f>Résultats!E331</f>
        <v>deuxième Poule 1</v>
      </c>
      <c r="D218" s="265"/>
      <c r="E218" s="265"/>
      <c r="F218" s="266"/>
      <c r="G218" s="250"/>
      <c r="H218" s="260">
        <v>1</v>
      </c>
      <c r="I218" s="260" t="s">
        <v>78</v>
      </c>
      <c r="J218" s="260"/>
      <c r="K218" s="260"/>
      <c r="L218" s="260"/>
      <c r="M218" s="260"/>
      <c r="N218" s="260"/>
      <c r="O218" s="267"/>
      <c r="P218" s="268"/>
      <c r="Q218" s="267"/>
      <c r="R218" s="284"/>
    </row>
    <row r="219" spans="1:18" ht="19.149999999999999" customHeight="1" x14ac:dyDescent="0.2">
      <c r="A219" s="282"/>
      <c r="B219" s="269" t="s">
        <v>79</v>
      </c>
      <c r="C219" s="270" t="str">
        <f>VLOOKUP(C218,clubs,2,TRUE)</f>
        <v>LX007</v>
      </c>
      <c r="D219" s="705" t="s">
        <v>264</v>
      </c>
      <c r="E219" s="705"/>
      <c r="F219" s="271"/>
      <c r="G219" s="250"/>
      <c r="H219" s="260">
        <v>2</v>
      </c>
      <c r="I219" s="260" t="s">
        <v>80</v>
      </c>
      <c r="J219" s="260"/>
      <c r="K219" s="260"/>
      <c r="L219" s="260"/>
      <c r="M219" s="260"/>
      <c r="N219" s="260"/>
      <c r="O219" s="267"/>
      <c r="P219" s="268"/>
      <c r="Q219" s="267"/>
      <c r="R219" s="284"/>
    </row>
    <row r="220" spans="1:18" ht="19.149999999999999" customHeight="1" x14ac:dyDescent="0.2">
      <c r="A220" s="282"/>
      <c r="B220" s="272" t="s">
        <v>81</v>
      </c>
      <c r="C220" s="273"/>
      <c r="D220" s="174"/>
      <c r="E220" s="174" t="s">
        <v>261</v>
      </c>
      <c r="F220" s="174" t="s">
        <v>82</v>
      </c>
      <c r="G220" s="250"/>
      <c r="H220" s="260">
        <v>3</v>
      </c>
      <c r="I220" s="260" t="s">
        <v>83</v>
      </c>
      <c r="J220" s="260"/>
      <c r="K220" s="260"/>
      <c r="L220" s="260"/>
      <c r="M220" s="260"/>
      <c r="N220" s="260"/>
      <c r="O220" s="267"/>
      <c r="P220" s="274"/>
      <c r="Q220" s="267"/>
      <c r="R220" s="285"/>
    </row>
    <row r="221" spans="1:18" ht="19.149999999999999" customHeight="1" x14ac:dyDescent="0.2">
      <c r="A221" s="282"/>
      <c r="B221" s="275"/>
      <c r="C221" s="276"/>
      <c r="D221" s="174"/>
      <c r="E221" s="277" t="e">
        <f>VLOOKUP(C$218,joueurs3,3,FALSE)</f>
        <v>#N/A</v>
      </c>
      <c r="F221" s="174"/>
      <c r="G221" s="250"/>
      <c r="H221" s="260">
        <v>4</v>
      </c>
      <c r="I221" s="260" t="s">
        <v>84</v>
      </c>
      <c r="J221" s="260"/>
      <c r="K221" s="260"/>
      <c r="L221" s="260"/>
      <c r="M221" s="260"/>
      <c r="N221" s="260"/>
      <c r="O221" s="267"/>
      <c r="P221" s="268"/>
      <c r="Q221" s="267"/>
      <c r="R221" s="284"/>
    </row>
    <row r="222" spans="1:18" ht="19.149999999999999" customHeight="1" x14ac:dyDescent="0.2">
      <c r="A222" s="282"/>
      <c r="B222" s="275"/>
      <c r="C222" s="276"/>
      <c r="D222" s="174"/>
      <c r="E222" s="277" t="e">
        <f>VLOOKUP(C$218,joueurs3,4,FALSE)</f>
        <v>#N/A</v>
      </c>
      <c r="F222" s="174"/>
      <c r="G222" s="250"/>
      <c r="H222" s="260">
        <v>5</v>
      </c>
      <c r="I222" s="260" t="s">
        <v>85</v>
      </c>
      <c r="J222" s="260"/>
      <c r="K222" s="260"/>
      <c r="L222" s="260"/>
      <c r="M222" s="260"/>
      <c r="N222" s="260"/>
      <c r="O222" s="267"/>
      <c r="P222" s="268"/>
      <c r="Q222" s="267"/>
      <c r="R222" s="284"/>
    </row>
    <row r="223" spans="1:18" ht="19.149999999999999" customHeight="1" x14ac:dyDescent="0.2">
      <c r="A223" s="282"/>
      <c r="B223" s="275"/>
      <c r="C223" s="276"/>
      <c r="D223" s="174"/>
      <c r="E223" s="277" t="e">
        <f>VLOOKUP(C$218,joueurs3,5,FALSE)</f>
        <v>#N/A</v>
      </c>
      <c r="F223" s="174"/>
      <c r="G223" s="250"/>
      <c r="H223" s="260">
        <v>6</v>
      </c>
      <c r="I223" s="260" t="s">
        <v>86</v>
      </c>
      <c r="J223" s="260"/>
      <c r="K223" s="260"/>
      <c r="L223" s="260"/>
      <c r="M223" s="260"/>
      <c r="N223" s="260"/>
      <c r="O223" s="267"/>
      <c r="P223" s="268"/>
      <c r="Q223" s="267"/>
      <c r="R223" s="284"/>
    </row>
    <row r="224" spans="1:18" ht="19.149999999999999" customHeight="1" x14ac:dyDescent="0.2">
      <c r="A224" s="282"/>
      <c r="B224" s="275"/>
      <c r="C224" s="276"/>
      <c r="D224" s="174"/>
      <c r="E224" s="277" t="e">
        <f>VLOOKUP(C$218,joueurs3,6,FALSE)</f>
        <v>#N/A</v>
      </c>
      <c r="F224" s="174"/>
      <c r="G224" s="250"/>
      <c r="H224" s="260">
        <v>7</v>
      </c>
      <c r="I224" s="260" t="s">
        <v>87</v>
      </c>
      <c r="J224" s="260"/>
      <c r="K224" s="260"/>
      <c r="L224" s="260"/>
      <c r="M224" s="260"/>
      <c r="N224" s="260"/>
      <c r="O224" s="267"/>
      <c r="P224" s="268"/>
      <c r="Q224" s="267"/>
      <c r="R224" s="284"/>
    </row>
    <row r="225" spans="1:18" ht="19.149999999999999" customHeight="1" x14ac:dyDescent="0.2">
      <c r="A225" s="282"/>
      <c r="B225" s="250"/>
      <c r="C225" s="250"/>
      <c r="D225" s="250"/>
      <c r="E225" s="250"/>
      <c r="F225" s="250"/>
      <c r="G225" s="250"/>
      <c r="H225" s="260">
        <v>8</v>
      </c>
      <c r="I225" s="260" t="s">
        <v>88</v>
      </c>
      <c r="J225" s="260"/>
      <c r="K225" s="260"/>
      <c r="L225" s="260"/>
      <c r="M225" s="260"/>
      <c r="N225" s="260"/>
      <c r="O225" s="267"/>
      <c r="P225" s="268"/>
      <c r="Q225" s="267"/>
      <c r="R225" s="284"/>
    </row>
    <row r="226" spans="1:18" ht="19.149999999999999" customHeight="1" x14ac:dyDescent="0.2">
      <c r="A226" s="282"/>
      <c r="B226" s="263" t="s">
        <v>89</v>
      </c>
      <c r="C226" s="264" t="str">
        <f>Résultats!F331</f>
        <v>Deuxième Poule 2</v>
      </c>
      <c r="D226" s="265"/>
      <c r="E226" s="265"/>
      <c r="F226" s="266"/>
      <c r="G226" s="250"/>
      <c r="H226" s="260">
        <v>9</v>
      </c>
      <c r="I226" s="260" t="s">
        <v>90</v>
      </c>
      <c r="J226" s="260"/>
      <c r="K226" s="260"/>
      <c r="L226" s="260"/>
      <c r="M226" s="260"/>
      <c r="N226" s="260"/>
      <c r="O226" s="267"/>
      <c r="P226" s="268"/>
      <c r="Q226" s="267"/>
      <c r="R226" s="284"/>
    </row>
    <row r="227" spans="1:18" ht="19.149999999999999" customHeight="1" x14ac:dyDescent="0.2">
      <c r="A227" s="282"/>
      <c r="B227" s="269" t="s">
        <v>79</v>
      </c>
      <c r="C227" s="270" t="str">
        <f>VLOOKUP(C226,clubs,2,TRUE)</f>
        <v>LX007</v>
      </c>
      <c r="D227" s="705" t="s">
        <v>264</v>
      </c>
      <c r="E227" s="705"/>
      <c r="F227" s="271"/>
      <c r="G227" s="250"/>
      <c r="H227" s="260">
        <v>10</v>
      </c>
      <c r="I227" s="260" t="s">
        <v>60</v>
      </c>
      <c r="J227" s="260"/>
      <c r="K227" s="260"/>
      <c r="L227" s="260"/>
      <c r="M227" s="260"/>
      <c r="N227" s="260"/>
      <c r="O227" s="267"/>
      <c r="P227" s="268"/>
      <c r="Q227" s="267"/>
      <c r="R227" s="284"/>
    </row>
    <row r="228" spans="1:18" ht="19.149999999999999" customHeight="1" x14ac:dyDescent="0.2">
      <c r="A228" s="282"/>
      <c r="B228" s="272" t="s">
        <v>81</v>
      </c>
      <c r="C228" s="273"/>
      <c r="D228" s="174"/>
      <c r="E228" s="174" t="s">
        <v>261</v>
      </c>
      <c r="F228" s="174" t="s">
        <v>82</v>
      </c>
      <c r="G228" s="250"/>
      <c r="H228" s="260">
        <v>11</v>
      </c>
      <c r="I228" s="260" t="s">
        <v>91</v>
      </c>
      <c r="J228" s="260"/>
      <c r="K228" s="260"/>
      <c r="L228" s="260"/>
      <c r="M228" s="260"/>
      <c r="N228" s="260"/>
      <c r="O228" s="267"/>
      <c r="P228" s="268"/>
      <c r="Q228" s="267"/>
      <c r="R228" s="284"/>
    </row>
    <row r="229" spans="1:18" ht="19.149999999999999" customHeight="1" x14ac:dyDescent="0.2">
      <c r="A229" s="282"/>
      <c r="B229" s="275"/>
      <c r="C229" s="276"/>
      <c r="D229" s="174"/>
      <c r="E229" s="277" t="e">
        <f>VLOOKUP(C$226,joueurs3,3,FALSE)</f>
        <v>#N/A</v>
      </c>
      <c r="F229" s="174"/>
      <c r="G229" s="250"/>
      <c r="H229" s="260">
        <v>12</v>
      </c>
      <c r="I229" s="260" t="s">
        <v>59</v>
      </c>
      <c r="J229" s="260"/>
      <c r="K229" s="260"/>
      <c r="L229" s="260"/>
      <c r="M229" s="260"/>
      <c r="N229" s="260"/>
      <c r="O229" s="267"/>
      <c r="P229" s="268"/>
      <c r="Q229" s="267"/>
      <c r="R229" s="284"/>
    </row>
    <row r="230" spans="1:18" ht="19.149999999999999" customHeight="1" x14ac:dyDescent="0.2">
      <c r="A230" s="282"/>
      <c r="B230" s="275"/>
      <c r="C230" s="276"/>
      <c r="D230" s="174"/>
      <c r="E230" s="277" t="e">
        <f>VLOOKUP(C$226,joueurs3,4,FALSE)</f>
        <v>#N/A</v>
      </c>
      <c r="F230" s="174"/>
      <c r="G230" s="250"/>
      <c r="H230" s="260">
        <v>13</v>
      </c>
      <c r="I230" s="260" t="s">
        <v>92</v>
      </c>
      <c r="J230" s="260"/>
      <c r="K230" s="260"/>
      <c r="L230" s="260"/>
      <c r="M230" s="260"/>
      <c r="N230" s="260"/>
      <c r="O230" s="267"/>
      <c r="P230" s="268"/>
      <c r="Q230" s="267"/>
      <c r="R230" s="284"/>
    </row>
    <row r="231" spans="1:18" ht="19.149999999999999" customHeight="1" x14ac:dyDescent="0.2">
      <c r="A231" s="282"/>
      <c r="B231" s="275"/>
      <c r="C231" s="276"/>
      <c r="D231" s="174"/>
      <c r="E231" s="277" t="e">
        <f>VLOOKUP(C$226,joueurs3,5,FALSE)</f>
        <v>#N/A</v>
      </c>
      <c r="F231" s="174"/>
      <c r="G231" s="250"/>
      <c r="H231" s="260">
        <v>14</v>
      </c>
      <c r="I231" s="260" t="s">
        <v>93</v>
      </c>
      <c r="J231" s="260"/>
      <c r="K231" s="260"/>
      <c r="L231" s="260"/>
      <c r="M231" s="260"/>
      <c r="N231" s="260"/>
      <c r="O231" s="267"/>
      <c r="P231" s="268"/>
      <c r="Q231" s="267"/>
      <c r="R231" s="284"/>
    </row>
    <row r="232" spans="1:18" ht="19.149999999999999" customHeight="1" x14ac:dyDescent="0.2">
      <c r="A232" s="282"/>
      <c r="B232" s="275"/>
      <c r="C232" s="276"/>
      <c r="D232" s="174"/>
      <c r="E232" s="277" t="e">
        <f>VLOOKUP(C$226,joueurs3,6,FALSE)</f>
        <v>#N/A</v>
      </c>
      <c r="F232" s="174"/>
      <c r="G232" s="250"/>
      <c r="H232" s="260">
        <v>15</v>
      </c>
      <c r="I232" s="260" t="s">
        <v>94</v>
      </c>
      <c r="J232" s="260"/>
      <c r="K232" s="260"/>
      <c r="L232" s="260"/>
      <c r="M232" s="260"/>
      <c r="N232" s="260"/>
      <c r="O232" s="267"/>
      <c r="P232" s="268"/>
      <c r="Q232" s="267"/>
      <c r="R232" s="284"/>
    </row>
    <row r="233" spans="1:18" ht="19.149999999999999" customHeight="1" x14ac:dyDescent="0.2">
      <c r="A233" s="282"/>
      <c r="B233" s="250"/>
      <c r="C233" s="250"/>
      <c r="D233" s="250"/>
      <c r="E233" s="250"/>
      <c r="F233" s="250"/>
      <c r="G233" s="250"/>
      <c r="H233" s="260">
        <v>16</v>
      </c>
      <c r="I233" s="260" t="s">
        <v>95</v>
      </c>
      <c r="J233" s="260"/>
      <c r="K233" s="260"/>
      <c r="L233" s="260"/>
      <c r="M233" s="260"/>
      <c r="N233" s="260"/>
      <c r="O233" s="267"/>
      <c r="P233" s="268"/>
      <c r="Q233" s="267"/>
      <c r="R233" s="284"/>
    </row>
    <row r="234" spans="1:18" ht="19.149999999999999" customHeight="1" thickBot="1" x14ac:dyDescent="0.25">
      <c r="A234" s="282"/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61"/>
    </row>
    <row r="235" spans="1:18" ht="19.149999999999999" customHeight="1" thickBot="1" x14ac:dyDescent="0.25">
      <c r="A235" s="282"/>
      <c r="B235" s="263" t="s">
        <v>96</v>
      </c>
      <c r="C235" s="265" t="s">
        <v>97</v>
      </c>
      <c r="D235" s="265"/>
      <c r="E235" s="265"/>
      <c r="F235" s="265" t="s">
        <v>98</v>
      </c>
      <c r="G235" s="265"/>
      <c r="H235" s="266"/>
      <c r="I235" s="250"/>
      <c r="J235" s="250"/>
      <c r="K235" s="250"/>
      <c r="L235" s="250"/>
      <c r="M235" s="278" t="s">
        <v>99</v>
      </c>
      <c r="N235" s="279"/>
      <c r="O235" s="278" t="s">
        <v>100</v>
      </c>
      <c r="P235" s="280"/>
      <c r="Q235" s="278"/>
      <c r="R235" s="279"/>
    </row>
    <row r="236" spans="1:18" ht="19.149999999999999" customHeight="1" x14ac:dyDescent="0.2">
      <c r="A236" s="282"/>
      <c r="B236" s="269" t="s">
        <v>101</v>
      </c>
      <c r="C236" s="270" t="s">
        <v>97</v>
      </c>
      <c r="D236" s="270"/>
      <c r="E236" s="270"/>
      <c r="F236" s="270"/>
      <c r="G236" s="270"/>
      <c r="H236" s="271"/>
      <c r="I236" s="250"/>
      <c r="J236" s="250"/>
      <c r="K236" s="250"/>
      <c r="L236" s="250"/>
      <c r="M236" s="250"/>
      <c r="N236" s="250"/>
      <c r="O236" s="250"/>
      <c r="P236" s="250"/>
      <c r="Q236" s="250"/>
      <c r="R236" s="261"/>
    </row>
    <row r="237" spans="1:18" ht="19.149999999999999" customHeight="1" x14ac:dyDescent="0.2">
      <c r="A237" s="282"/>
      <c r="B237" s="263" t="s">
        <v>102</v>
      </c>
      <c r="C237" s="265" t="s">
        <v>97</v>
      </c>
      <c r="D237" s="265"/>
      <c r="E237" s="265"/>
      <c r="F237" s="265" t="s">
        <v>98</v>
      </c>
      <c r="G237" s="265"/>
      <c r="H237" s="266"/>
      <c r="I237" s="250"/>
      <c r="J237" s="250"/>
      <c r="K237" s="250"/>
      <c r="L237" s="250"/>
      <c r="M237" s="250" t="s">
        <v>103</v>
      </c>
      <c r="N237" s="250"/>
      <c r="O237" s="250"/>
      <c r="P237" s="250"/>
      <c r="Q237" s="250"/>
      <c r="R237" s="261"/>
    </row>
    <row r="238" spans="1:18" ht="19.149999999999999" customHeight="1" x14ac:dyDescent="0.2">
      <c r="A238" s="282"/>
      <c r="B238" s="269" t="s">
        <v>101</v>
      </c>
      <c r="C238" s="270" t="s">
        <v>97</v>
      </c>
      <c r="D238" s="270"/>
      <c r="E238" s="270"/>
      <c r="F238" s="270"/>
      <c r="G238" s="270"/>
      <c r="H238" s="271"/>
      <c r="I238" s="250"/>
      <c r="J238" s="250"/>
      <c r="K238" s="250"/>
      <c r="L238" s="250"/>
      <c r="M238" s="250"/>
      <c r="N238" s="250"/>
      <c r="O238" s="250"/>
      <c r="P238" s="250"/>
      <c r="Q238" s="250"/>
      <c r="R238" s="261"/>
    </row>
    <row r="239" spans="1:18" ht="19.149999999999999" customHeight="1" x14ac:dyDescent="0.2">
      <c r="A239" s="282"/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  <c r="R239" s="261"/>
    </row>
    <row r="240" spans="1:18" ht="13.5" thickBot="1" x14ac:dyDescent="0.25">
      <c r="A240" s="286"/>
      <c r="B240" s="281" t="s">
        <v>104</v>
      </c>
      <c r="C240" s="281" t="str">
        <f>C210</f>
        <v>Giboux joël</v>
      </c>
      <c r="D240" s="281"/>
      <c r="E240" s="281"/>
      <c r="F240" s="281"/>
      <c r="G240" s="281"/>
      <c r="H240" s="281"/>
      <c r="I240" s="281"/>
      <c r="J240" s="281"/>
      <c r="K240" s="281"/>
      <c r="L240" s="281"/>
      <c r="M240" s="281"/>
      <c r="N240" s="281"/>
      <c r="O240" s="281"/>
      <c r="P240" s="281"/>
      <c r="Q240" s="281"/>
      <c r="R240" s="287"/>
    </row>
    <row r="241" spans="1:18" ht="12.75" customHeight="1" x14ac:dyDescent="0.2">
      <c r="A241" s="648" t="s">
        <v>297</v>
      </c>
      <c r="B241" s="649"/>
      <c r="C241" s="649"/>
      <c r="D241" s="650"/>
      <c r="E241" s="256"/>
      <c r="F241" s="257"/>
      <c r="G241" s="257"/>
      <c r="H241" s="257"/>
      <c r="I241" s="257"/>
      <c r="J241" s="257"/>
      <c r="K241" s="257"/>
      <c r="L241" s="700" t="s">
        <v>64</v>
      </c>
      <c r="M241" s="701" t="s">
        <v>3</v>
      </c>
      <c r="N241" s="702" t="s">
        <v>4</v>
      </c>
      <c r="O241" s="701" t="s">
        <v>282</v>
      </c>
      <c r="P241" s="701"/>
      <c r="Q241" s="701" t="s">
        <v>298</v>
      </c>
      <c r="R241" s="704"/>
    </row>
    <row r="242" spans="1:18" x14ac:dyDescent="0.2">
      <c r="A242" s="651"/>
      <c r="B242" s="652"/>
      <c r="C242" s="652"/>
      <c r="D242" s="653"/>
      <c r="E242" s="258"/>
      <c r="F242" s="250"/>
      <c r="G242" s="250"/>
      <c r="H242" s="259"/>
      <c r="I242" s="250" t="s">
        <v>62</v>
      </c>
      <c r="J242" s="250"/>
      <c r="K242" s="250"/>
      <c r="L242" s="692"/>
      <c r="M242" s="696"/>
      <c r="N242" s="703"/>
      <c r="O242" s="696"/>
      <c r="P242" s="696"/>
      <c r="Q242" s="696"/>
      <c r="R242" s="698"/>
    </row>
    <row r="243" spans="1:18" x14ac:dyDescent="0.2">
      <c r="A243" s="651"/>
      <c r="B243" s="652"/>
      <c r="C243" s="652"/>
      <c r="D243" s="653"/>
      <c r="E243" s="258"/>
      <c r="F243" s="250"/>
      <c r="G243" s="250"/>
      <c r="H243" s="260"/>
      <c r="I243" s="250" t="s">
        <v>65</v>
      </c>
      <c r="J243" s="250"/>
      <c r="K243" s="250"/>
      <c r="L243" s="692" t="str">
        <f>Résultats!A335</f>
        <v>DT9</v>
      </c>
      <c r="M243" s="694">
        <f>Résultats!B335</f>
        <v>44688</v>
      </c>
      <c r="N243" s="696" t="str">
        <f>Résultats!C335</f>
        <v>17h00</v>
      </c>
      <c r="O243" s="696">
        <f>Résultats!D335</f>
        <v>0</v>
      </c>
      <c r="P243" s="696" t="str">
        <f>Résultats!E335</f>
        <v>Troisième Poule 1</v>
      </c>
      <c r="Q243" s="696" t="s">
        <v>304</v>
      </c>
      <c r="R243" s="698"/>
    </row>
    <row r="244" spans="1:18" ht="13.5" thickBot="1" x14ac:dyDescent="0.25">
      <c r="A244" s="651"/>
      <c r="B244" s="652"/>
      <c r="C244" s="652"/>
      <c r="D244" s="653"/>
      <c r="E244" s="258"/>
      <c r="F244" s="250"/>
      <c r="G244" s="250"/>
      <c r="H244" s="250"/>
      <c r="I244" s="250"/>
      <c r="J244" s="250"/>
      <c r="K244" s="250"/>
      <c r="L244" s="693"/>
      <c r="M244" s="695"/>
      <c r="N244" s="697"/>
      <c r="O244" s="697"/>
      <c r="P244" s="697"/>
      <c r="Q244" s="697"/>
      <c r="R244" s="699"/>
    </row>
    <row r="245" spans="1:18" ht="13.5" thickBot="1" x14ac:dyDescent="0.25">
      <c r="A245" s="654"/>
      <c r="B245" s="655"/>
      <c r="C245" s="655"/>
      <c r="D245" s="656"/>
      <c r="E245" s="258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61"/>
    </row>
    <row r="246" spans="1:18" x14ac:dyDescent="0.2">
      <c r="A246" s="282"/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61"/>
    </row>
    <row r="247" spans="1:18" ht="18" customHeight="1" x14ac:dyDescent="0.2">
      <c r="A247" s="282"/>
      <c r="B247" s="250"/>
      <c r="C247" s="250"/>
      <c r="D247" s="250"/>
      <c r="E247" s="250"/>
      <c r="F247" s="250"/>
      <c r="G247" s="250"/>
      <c r="H247" s="260" t="s">
        <v>68</v>
      </c>
      <c r="I247" s="260" t="s">
        <v>69</v>
      </c>
      <c r="J247" s="260" t="s">
        <v>70</v>
      </c>
      <c r="K247" s="260" t="s">
        <v>71</v>
      </c>
      <c r="L247" s="260" t="s">
        <v>72</v>
      </c>
      <c r="M247" s="260" t="s">
        <v>73</v>
      </c>
      <c r="N247" s="260" t="s">
        <v>74</v>
      </c>
      <c r="O247" s="262" t="s">
        <v>75</v>
      </c>
      <c r="P247" s="262"/>
      <c r="Q247" s="262" t="s">
        <v>76</v>
      </c>
      <c r="R247" s="283"/>
    </row>
    <row r="248" spans="1:18" ht="18" customHeight="1" x14ac:dyDescent="0.2">
      <c r="A248" s="282"/>
      <c r="B248" s="263" t="s">
        <v>77</v>
      </c>
      <c r="C248" s="294" t="str">
        <f>Résultats!E335</f>
        <v>Troisième Poule 1</v>
      </c>
      <c r="D248" s="265"/>
      <c r="E248" s="265"/>
      <c r="F248" s="266"/>
      <c r="G248" s="250"/>
      <c r="H248" s="260">
        <v>1</v>
      </c>
      <c r="I248" s="260" t="s">
        <v>78</v>
      </c>
      <c r="J248" s="260"/>
      <c r="K248" s="260"/>
      <c r="L248" s="260"/>
      <c r="M248" s="260"/>
      <c r="N248" s="260"/>
      <c r="O248" s="267"/>
      <c r="P248" s="268"/>
      <c r="Q248" s="267"/>
      <c r="R248" s="284"/>
    </row>
    <row r="249" spans="1:18" ht="18" customHeight="1" x14ac:dyDescent="0.2">
      <c r="A249" s="282"/>
      <c r="B249" s="269" t="s">
        <v>79</v>
      </c>
      <c r="C249" s="270" t="str">
        <f>VLOOKUP(C248,clubs,2,TRUE)</f>
        <v>LX003</v>
      </c>
      <c r="D249" s="705" t="s">
        <v>264</v>
      </c>
      <c r="E249" s="705"/>
      <c r="F249" s="271"/>
      <c r="G249" s="250"/>
      <c r="H249" s="260">
        <v>2</v>
      </c>
      <c r="I249" s="260" t="s">
        <v>80</v>
      </c>
      <c r="J249" s="260"/>
      <c r="K249" s="260"/>
      <c r="L249" s="260"/>
      <c r="M249" s="260"/>
      <c r="N249" s="260"/>
      <c r="O249" s="267"/>
      <c r="P249" s="268"/>
      <c r="Q249" s="267"/>
      <c r="R249" s="284"/>
    </row>
    <row r="250" spans="1:18" ht="18" customHeight="1" x14ac:dyDescent="0.2">
      <c r="A250" s="282"/>
      <c r="B250" s="272" t="s">
        <v>81</v>
      </c>
      <c r="C250" s="273"/>
      <c r="D250" s="174"/>
      <c r="E250" s="174" t="s">
        <v>261</v>
      </c>
      <c r="F250" s="174" t="s">
        <v>82</v>
      </c>
      <c r="G250" s="250"/>
      <c r="H250" s="260">
        <v>3</v>
      </c>
      <c r="I250" s="260" t="s">
        <v>83</v>
      </c>
      <c r="J250" s="260"/>
      <c r="K250" s="260"/>
      <c r="L250" s="260"/>
      <c r="M250" s="260"/>
      <c r="N250" s="260"/>
      <c r="O250" s="267"/>
      <c r="P250" s="274"/>
      <c r="Q250" s="267"/>
      <c r="R250" s="285"/>
    </row>
    <row r="251" spans="1:18" ht="18" customHeight="1" x14ac:dyDescent="0.2">
      <c r="A251" s="282"/>
      <c r="B251" s="275"/>
      <c r="C251" s="276"/>
      <c r="D251" s="174"/>
      <c r="E251" s="277" t="e">
        <f>VLOOKUP(C$248,joueurs3,3,FALSE)</f>
        <v>#N/A</v>
      </c>
      <c r="F251" s="174"/>
      <c r="G251" s="250"/>
      <c r="H251" s="260">
        <v>4</v>
      </c>
      <c r="I251" s="260" t="s">
        <v>84</v>
      </c>
      <c r="J251" s="260"/>
      <c r="K251" s="260"/>
      <c r="L251" s="260"/>
      <c r="M251" s="260"/>
      <c r="N251" s="260"/>
      <c r="O251" s="267"/>
      <c r="P251" s="268"/>
      <c r="Q251" s="267"/>
      <c r="R251" s="284"/>
    </row>
    <row r="252" spans="1:18" ht="18" customHeight="1" x14ac:dyDescent="0.2">
      <c r="A252" s="282"/>
      <c r="B252" s="275"/>
      <c r="C252" s="276"/>
      <c r="D252" s="174"/>
      <c r="E252" s="277" t="e">
        <f>VLOOKUP(C$248,joueurs3,4,FALSE)</f>
        <v>#N/A</v>
      </c>
      <c r="F252" s="174"/>
      <c r="G252" s="250"/>
      <c r="H252" s="260">
        <v>5</v>
      </c>
      <c r="I252" s="260" t="s">
        <v>85</v>
      </c>
      <c r="J252" s="260"/>
      <c r="K252" s="260"/>
      <c r="L252" s="260"/>
      <c r="M252" s="260"/>
      <c r="N252" s="260"/>
      <c r="O252" s="267"/>
      <c r="P252" s="268"/>
      <c r="Q252" s="267"/>
      <c r="R252" s="284"/>
    </row>
    <row r="253" spans="1:18" ht="18" customHeight="1" x14ac:dyDescent="0.2">
      <c r="A253" s="282"/>
      <c r="B253" s="275"/>
      <c r="C253" s="276"/>
      <c r="D253" s="174"/>
      <c r="E253" s="277" t="e">
        <f>VLOOKUP(C$248,joueurs3,5,FALSE)</f>
        <v>#N/A</v>
      </c>
      <c r="F253" s="174"/>
      <c r="G253" s="250"/>
      <c r="H253" s="260">
        <v>6</v>
      </c>
      <c r="I253" s="260" t="s">
        <v>86</v>
      </c>
      <c r="J253" s="260"/>
      <c r="K253" s="260"/>
      <c r="L253" s="260"/>
      <c r="M253" s="260"/>
      <c r="N253" s="260"/>
      <c r="O253" s="267"/>
      <c r="P253" s="268"/>
      <c r="Q253" s="267"/>
      <c r="R253" s="284"/>
    </row>
    <row r="254" spans="1:18" ht="18" customHeight="1" x14ac:dyDescent="0.2">
      <c r="A254" s="282"/>
      <c r="B254" s="275"/>
      <c r="C254" s="276"/>
      <c r="D254" s="174"/>
      <c r="E254" s="277" t="e">
        <f>VLOOKUP(C$248,joueurs3,6,FALSE)</f>
        <v>#N/A</v>
      </c>
      <c r="F254" s="174"/>
      <c r="G254" s="250"/>
      <c r="H254" s="260">
        <v>7</v>
      </c>
      <c r="I254" s="260" t="s">
        <v>87</v>
      </c>
      <c r="J254" s="260"/>
      <c r="K254" s="260"/>
      <c r="L254" s="260"/>
      <c r="M254" s="260"/>
      <c r="N254" s="260"/>
      <c r="O254" s="267"/>
      <c r="P254" s="268"/>
      <c r="Q254" s="267"/>
      <c r="R254" s="284"/>
    </row>
    <row r="255" spans="1:18" ht="18" customHeight="1" x14ac:dyDescent="0.2">
      <c r="A255" s="282"/>
      <c r="B255" s="250"/>
      <c r="C255" s="250"/>
      <c r="D255" s="250"/>
      <c r="E255" s="250"/>
      <c r="F255" s="250"/>
      <c r="G255" s="250"/>
      <c r="H255" s="260">
        <v>8</v>
      </c>
      <c r="I255" s="260" t="s">
        <v>88</v>
      </c>
      <c r="J255" s="260"/>
      <c r="K255" s="260"/>
      <c r="L255" s="260"/>
      <c r="M255" s="260"/>
      <c r="N255" s="260"/>
      <c r="O255" s="267"/>
      <c r="P255" s="268"/>
      <c r="Q255" s="267"/>
      <c r="R255" s="284"/>
    </row>
    <row r="256" spans="1:18" ht="18" customHeight="1" x14ac:dyDescent="0.2">
      <c r="A256" s="282"/>
      <c r="B256" s="263" t="s">
        <v>89</v>
      </c>
      <c r="C256" s="294" t="str">
        <f>Résultats!F335</f>
        <v>Troisième Poule 2</v>
      </c>
      <c r="D256" s="265"/>
      <c r="E256" s="265"/>
      <c r="F256" s="266"/>
      <c r="G256" s="250"/>
      <c r="H256" s="260">
        <v>9</v>
      </c>
      <c r="I256" s="260" t="s">
        <v>90</v>
      </c>
      <c r="J256" s="260"/>
      <c r="K256" s="260"/>
      <c r="L256" s="260"/>
      <c r="M256" s="260"/>
      <c r="N256" s="260"/>
      <c r="O256" s="267"/>
      <c r="P256" s="268"/>
      <c r="Q256" s="267"/>
      <c r="R256" s="284"/>
    </row>
    <row r="257" spans="1:18" ht="18" customHeight="1" x14ac:dyDescent="0.2">
      <c r="A257" s="282"/>
      <c r="B257" s="269" t="s">
        <v>79</v>
      </c>
      <c r="C257" s="270" t="str">
        <f>VLOOKUP(C256,clubs,2,TRUE)</f>
        <v>LX003</v>
      </c>
      <c r="D257" s="705" t="s">
        <v>264</v>
      </c>
      <c r="E257" s="705"/>
      <c r="F257" s="271"/>
      <c r="G257" s="250"/>
      <c r="H257" s="260">
        <v>10</v>
      </c>
      <c r="I257" s="260" t="s">
        <v>60</v>
      </c>
      <c r="J257" s="260"/>
      <c r="K257" s="260"/>
      <c r="L257" s="260"/>
      <c r="M257" s="260"/>
      <c r="N257" s="260"/>
      <c r="O257" s="267"/>
      <c r="P257" s="268"/>
      <c r="Q257" s="267"/>
      <c r="R257" s="284"/>
    </row>
    <row r="258" spans="1:18" ht="18" customHeight="1" x14ac:dyDescent="0.2">
      <c r="A258" s="282"/>
      <c r="B258" s="272" t="s">
        <v>81</v>
      </c>
      <c r="C258" s="273"/>
      <c r="D258" s="174"/>
      <c r="E258" s="174" t="s">
        <v>261</v>
      </c>
      <c r="F258" s="174" t="s">
        <v>82</v>
      </c>
      <c r="G258" s="250"/>
      <c r="H258" s="260">
        <v>11</v>
      </c>
      <c r="I258" s="260" t="s">
        <v>91</v>
      </c>
      <c r="J258" s="260"/>
      <c r="K258" s="260"/>
      <c r="L258" s="260"/>
      <c r="M258" s="260"/>
      <c r="N258" s="260"/>
      <c r="O258" s="267"/>
      <c r="P258" s="268"/>
      <c r="Q258" s="267"/>
      <c r="R258" s="284"/>
    </row>
    <row r="259" spans="1:18" ht="18" customHeight="1" x14ac:dyDescent="0.2">
      <c r="A259" s="282"/>
      <c r="B259" s="275"/>
      <c r="C259" s="276"/>
      <c r="D259" s="174"/>
      <c r="E259" s="277" t="e">
        <f>VLOOKUP(C$256,joueurs3,3,FALSE)</f>
        <v>#N/A</v>
      </c>
      <c r="F259" s="174"/>
      <c r="G259" s="250"/>
      <c r="H259" s="260">
        <v>12</v>
      </c>
      <c r="I259" s="260" t="s">
        <v>59</v>
      </c>
      <c r="J259" s="260"/>
      <c r="K259" s="260"/>
      <c r="L259" s="260"/>
      <c r="M259" s="260"/>
      <c r="N259" s="260"/>
      <c r="O259" s="267"/>
      <c r="P259" s="268"/>
      <c r="Q259" s="267"/>
      <c r="R259" s="284"/>
    </row>
    <row r="260" spans="1:18" ht="18" customHeight="1" x14ac:dyDescent="0.2">
      <c r="A260" s="282"/>
      <c r="B260" s="275"/>
      <c r="C260" s="276"/>
      <c r="D260" s="174"/>
      <c r="E260" s="277" t="e">
        <f>VLOOKUP(C$256,joueurs3,4,FALSE)</f>
        <v>#N/A</v>
      </c>
      <c r="F260" s="174"/>
      <c r="G260" s="250"/>
      <c r="H260" s="260">
        <v>13</v>
      </c>
      <c r="I260" s="260" t="s">
        <v>92</v>
      </c>
      <c r="J260" s="260"/>
      <c r="K260" s="260"/>
      <c r="L260" s="260"/>
      <c r="M260" s="260"/>
      <c r="N260" s="260"/>
      <c r="O260" s="267"/>
      <c r="P260" s="268"/>
      <c r="Q260" s="267"/>
      <c r="R260" s="284"/>
    </row>
    <row r="261" spans="1:18" ht="18" customHeight="1" x14ac:dyDescent="0.2">
      <c r="A261" s="282"/>
      <c r="B261" s="275"/>
      <c r="C261" s="276"/>
      <c r="D261" s="174"/>
      <c r="E261" s="277" t="e">
        <f>VLOOKUP(C$256,joueurs3,5,FALSE)</f>
        <v>#N/A</v>
      </c>
      <c r="F261" s="174"/>
      <c r="G261" s="250"/>
      <c r="H261" s="260">
        <v>14</v>
      </c>
      <c r="I261" s="260" t="s">
        <v>93</v>
      </c>
      <c r="J261" s="260"/>
      <c r="K261" s="260"/>
      <c r="L261" s="260"/>
      <c r="M261" s="260"/>
      <c r="N261" s="260"/>
      <c r="O261" s="267"/>
      <c r="P261" s="268"/>
      <c r="Q261" s="267"/>
      <c r="R261" s="284"/>
    </row>
    <row r="262" spans="1:18" ht="18" customHeight="1" x14ac:dyDescent="0.2">
      <c r="A262" s="282"/>
      <c r="B262" s="275"/>
      <c r="C262" s="276"/>
      <c r="D262" s="174"/>
      <c r="E262" s="277" t="e">
        <f>VLOOKUP(C$256,joueurs3,6,FALSE)</f>
        <v>#N/A</v>
      </c>
      <c r="F262" s="174"/>
      <c r="G262" s="250"/>
      <c r="H262" s="260">
        <v>15</v>
      </c>
      <c r="I262" s="260" t="s">
        <v>94</v>
      </c>
      <c r="J262" s="260"/>
      <c r="K262" s="260"/>
      <c r="L262" s="260"/>
      <c r="M262" s="260"/>
      <c r="N262" s="260"/>
      <c r="O262" s="267"/>
      <c r="P262" s="268"/>
      <c r="Q262" s="267"/>
      <c r="R262" s="284"/>
    </row>
    <row r="263" spans="1:18" ht="18" customHeight="1" x14ac:dyDescent="0.2">
      <c r="A263" s="282"/>
      <c r="B263" s="250"/>
      <c r="C263" s="250"/>
      <c r="D263" s="250"/>
      <c r="E263" s="250"/>
      <c r="F263" s="250"/>
      <c r="G263" s="250"/>
      <c r="H263" s="260">
        <v>16</v>
      </c>
      <c r="I263" s="260" t="s">
        <v>95</v>
      </c>
      <c r="J263" s="260"/>
      <c r="K263" s="260"/>
      <c r="L263" s="260"/>
      <c r="M263" s="260"/>
      <c r="N263" s="260"/>
      <c r="O263" s="267"/>
      <c r="P263" s="268"/>
      <c r="Q263" s="267"/>
      <c r="R263" s="284"/>
    </row>
    <row r="264" spans="1:18" ht="13.5" thickBot="1" x14ac:dyDescent="0.25">
      <c r="A264" s="282"/>
      <c r="B264" s="250"/>
      <c r="C264" s="250"/>
      <c r="D264" s="250"/>
      <c r="E264" s="250"/>
      <c r="F264" s="250"/>
      <c r="G264" s="250"/>
      <c r="H264" s="250"/>
      <c r="I264" s="250"/>
      <c r="J264" s="250"/>
      <c r="K264" s="250"/>
      <c r="L264" s="250"/>
      <c r="M264" s="250"/>
      <c r="N264" s="250"/>
      <c r="O264" s="250"/>
      <c r="P264" s="250"/>
      <c r="Q264" s="250"/>
      <c r="R264" s="261"/>
    </row>
    <row r="265" spans="1:18" ht="18" customHeight="1" thickBot="1" x14ac:dyDescent="0.25">
      <c r="A265" s="282"/>
      <c r="B265" s="263" t="s">
        <v>96</v>
      </c>
      <c r="C265" s="265" t="s">
        <v>97</v>
      </c>
      <c r="D265" s="265"/>
      <c r="E265" s="265"/>
      <c r="F265" s="265" t="s">
        <v>98</v>
      </c>
      <c r="G265" s="265"/>
      <c r="H265" s="266"/>
      <c r="I265" s="250"/>
      <c r="J265" s="250"/>
      <c r="K265" s="250"/>
      <c r="L265" s="250"/>
      <c r="M265" s="278" t="s">
        <v>99</v>
      </c>
      <c r="N265" s="279"/>
      <c r="O265" s="278" t="s">
        <v>100</v>
      </c>
      <c r="P265" s="280"/>
      <c r="Q265" s="278"/>
      <c r="R265" s="279"/>
    </row>
    <row r="266" spans="1:18" ht="18" customHeight="1" x14ac:dyDescent="0.2">
      <c r="A266" s="282"/>
      <c r="B266" s="269" t="s">
        <v>101</v>
      </c>
      <c r="C266" s="270" t="s">
        <v>97</v>
      </c>
      <c r="D266" s="270"/>
      <c r="E266" s="270"/>
      <c r="F266" s="270"/>
      <c r="G266" s="270"/>
      <c r="H266" s="271"/>
      <c r="I266" s="250"/>
      <c r="J266" s="250"/>
      <c r="K266" s="250"/>
      <c r="L266" s="250"/>
      <c r="M266" s="250"/>
      <c r="N266" s="250"/>
      <c r="O266" s="250"/>
      <c r="P266" s="250"/>
      <c r="Q266" s="250"/>
      <c r="R266" s="261"/>
    </row>
    <row r="267" spans="1:18" ht="18" customHeight="1" x14ac:dyDescent="0.2">
      <c r="A267" s="282"/>
      <c r="B267" s="263" t="s">
        <v>102</v>
      </c>
      <c r="C267" s="265" t="s">
        <v>97</v>
      </c>
      <c r="D267" s="265"/>
      <c r="E267" s="265"/>
      <c r="F267" s="265" t="s">
        <v>98</v>
      </c>
      <c r="G267" s="265"/>
      <c r="H267" s="266"/>
      <c r="I267" s="250"/>
      <c r="J267" s="250"/>
      <c r="K267" s="250"/>
      <c r="L267" s="250"/>
      <c r="M267" s="250" t="s">
        <v>103</v>
      </c>
      <c r="N267" s="250"/>
      <c r="O267" s="250"/>
      <c r="P267" s="250"/>
      <c r="Q267" s="250"/>
      <c r="R267" s="261"/>
    </row>
    <row r="268" spans="1:18" ht="18" customHeight="1" x14ac:dyDescent="0.2">
      <c r="A268" s="282"/>
      <c r="B268" s="269" t="s">
        <v>101</v>
      </c>
      <c r="C268" s="270" t="s">
        <v>97</v>
      </c>
      <c r="D268" s="270"/>
      <c r="E268" s="270"/>
      <c r="F268" s="270"/>
      <c r="G268" s="270"/>
      <c r="H268" s="271"/>
      <c r="I268" s="250"/>
      <c r="J268" s="250"/>
      <c r="K268" s="250"/>
      <c r="L268" s="250"/>
      <c r="M268" s="250"/>
      <c r="N268" s="250"/>
      <c r="O268" s="250"/>
      <c r="P268" s="250"/>
      <c r="Q268" s="250"/>
      <c r="R268" s="261"/>
    </row>
    <row r="269" spans="1:18" ht="18" customHeight="1" x14ac:dyDescent="0.2">
      <c r="A269" s="282"/>
      <c r="B269" s="250"/>
      <c r="C269" s="250"/>
      <c r="D269" s="250"/>
      <c r="E269" s="250"/>
      <c r="F269" s="250"/>
      <c r="G269" s="250"/>
      <c r="H269" s="250"/>
      <c r="I269" s="250"/>
      <c r="J269" s="250"/>
      <c r="K269" s="250"/>
      <c r="L269" s="250"/>
      <c r="M269" s="250"/>
      <c r="N269" s="250"/>
      <c r="O269" s="250"/>
      <c r="P269" s="250"/>
      <c r="Q269" s="250"/>
      <c r="R269" s="261"/>
    </row>
    <row r="270" spans="1:18" ht="18" customHeight="1" thickBot="1" x14ac:dyDescent="0.25">
      <c r="A270" s="286"/>
      <c r="B270" s="281" t="s">
        <v>104</v>
      </c>
      <c r="C270" s="281" t="str">
        <f>C240</f>
        <v>Giboux joël</v>
      </c>
      <c r="D270" s="281"/>
      <c r="E270" s="281"/>
      <c r="F270" s="281"/>
      <c r="G270" s="281"/>
      <c r="H270" s="281"/>
      <c r="I270" s="281"/>
      <c r="J270" s="281"/>
      <c r="K270" s="281"/>
      <c r="L270" s="281"/>
      <c r="M270" s="281"/>
      <c r="N270" s="281"/>
      <c r="O270" s="281"/>
      <c r="P270" s="281"/>
      <c r="Q270" s="281"/>
      <c r="R270" s="287"/>
    </row>
  </sheetData>
  <customSheetViews>
    <customSheetView guid="{32D1E7BF-E367-4F47-AECB-CBEFA55FAD2E}" topLeftCell="A28">
      <selection activeCell="N250" sqref="N250"/>
      <pageMargins left="0.39370078740157483" right="0.39370078740157483" top="0.59055118110236227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117">
    <mergeCell ref="L243:L244"/>
    <mergeCell ref="M243:M244"/>
    <mergeCell ref="N243:N244"/>
    <mergeCell ref="O243:P244"/>
    <mergeCell ref="Q243:R244"/>
    <mergeCell ref="L241:L242"/>
    <mergeCell ref="M241:M242"/>
    <mergeCell ref="N241:N242"/>
    <mergeCell ref="O241:P242"/>
    <mergeCell ref="Q241:R242"/>
    <mergeCell ref="L213:L214"/>
    <mergeCell ref="M213:M214"/>
    <mergeCell ref="N213:N214"/>
    <mergeCell ref="O213:P214"/>
    <mergeCell ref="Q213:R214"/>
    <mergeCell ref="L211:L212"/>
    <mergeCell ref="M211:M212"/>
    <mergeCell ref="N211:N212"/>
    <mergeCell ref="O211:P212"/>
    <mergeCell ref="Q211:R212"/>
    <mergeCell ref="L183:L184"/>
    <mergeCell ref="M183:M184"/>
    <mergeCell ref="N183:N184"/>
    <mergeCell ref="O183:P184"/>
    <mergeCell ref="Q183:R184"/>
    <mergeCell ref="L181:L182"/>
    <mergeCell ref="M181:M182"/>
    <mergeCell ref="N181:N182"/>
    <mergeCell ref="O181:P182"/>
    <mergeCell ref="Q181:R182"/>
    <mergeCell ref="L153:L154"/>
    <mergeCell ref="M153:M154"/>
    <mergeCell ref="N153:N154"/>
    <mergeCell ref="O153:P154"/>
    <mergeCell ref="Q153:R154"/>
    <mergeCell ref="L151:L152"/>
    <mergeCell ref="M151:M152"/>
    <mergeCell ref="N151:N152"/>
    <mergeCell ref="O151:P152"/>
    <mergeCell ref="Q151:R152"/>
    <mergeCell ref="L123:L124"/>
    <mergeCell ref="M123:M124"/>
    <mergeCell ref="N123:N124"/>
    <mergeCell ref="O123:P124"/>
    <mergeCell ref="Q123:R124"/>
    <mergeCell ref="L121:L122"/>
    <mergeCell ref="M121:M122"/>
    <mergeCell ref="N121:N122"/>
    <mergeCell ref="O121:P122"/>
    <mergeCell ref="Q121:R122"/>
    <mergeCell ref="L93:L94"/>
    <mergeCell ref="M93:M94"/>
    <mergeCell ref="N93:N94"/>
    <mergeCell ref="O93:P94"/>
    <mergeCell ref="Q93:R94"/>
    <mergeCell ref="L91:L92"/>
    <mergeCell ref="M91:M92"/>
    <mergeCell ref="N91:N92"/>
    <mergeCell ref="O91:P92"/>
    <mergeCell ref="Q91:R92"/>
    <mergeCell ref="L63:L64"/>
    <mergeCell ref="M63:M64"/>
    <mergeCell ref="N63:N64"/>
    <mergeCell ref="O63:P64"/>
    <mergeCell ref="Q63:R64"/>
    <mergeCell ref="L61:L62"/>
    <mergeCell ref="M61:M62"/>
    <mergeCell ref="N61:N62"/>
    <mergeCell ref="O61:P62"/>
    <mergeCell ref="Q61:R62"/>
    <mergeCell ref="D99:E99"/>
    <mergeCell ref="D107:E107"/>
    <mergeCell ref="D129:E129"/>
    <mergeCell ref="D9:E9"/>
    <mergeCell ref="D17:E17"/>
    <mergeCell ref="D39:E39"/>
    <mergeCell ref="D47:E47"/>
    <mergeCell ref="D69:E69"/>
    <mergeCell ref="D77:E77"/>
    <mergeCell ref="A31:D35"/>
    <mergeCell ref="A61:D65"/>
    <mergeCell ref="A91:D95"/>
    <mergeCell ref="A121:D125"/>
    <mergeCell ref="D257:E257"/>
    <mergeCell ref="D219:E219"/>
    <mergeCell ref="D227:E227"/>
    <mergeCell ref="D137:E137"/>
    <mergeCell ref="D159:E159"/>
    <mergeCell ref="D167:E167"/>
    <mergeCell ref="D189:E189"/>
    <mergeCell ref="D197:E197"/>
    <mergeCell ref="D249:E249"/>
    <mergeCell ref="A151:D155"/>
    <mergeCell ref="A181:D185"/>
    <mergeCell ref="A211:D215"/>
    <mergeCell ref="A241:D245"/>
    <mergeCell ref="A1:D5"/>
    <mergeCell ref="L1:L2"/>
    <mergeCell ref="M1:M2"/>
    <mergeCell ref="N1:N2"/>
    <mergeCell ref="O1:P2"/>
    <mergeCell ref="Q1:R2"/>
    <mergeCell ref="L3:L4"/>
    <mergeCell ref="M3:M4"/>
    <mergeCell ref="N3:N4"/>
    <mergeCell ref="O3:P4"/>
    <mergeCell ref="Q3:R4"/>
    <mergeCell ref="L31:L32"/>
    <mergeCell ref="M31:M32"/>
    <mergeCell ref="N31:N32"/>
    <mergeCell ref="O31:P32"/>
    <mergeCell ref="Q31:R32"/>
    <mergeCell ref="L33:L34"/>
    <mergeCell ref="M33:M34"/>
    <mergeCell ref="N33:N34"/>
    <mergeCell ref="O33:P34"/>
    <mergeCell ref="Q33:R34"/>
  </mergeCells>
  <phoneticPr fontId="0" type="noConversion"/>
  <pageMargins left="0.39370078740157483" right="0.39370078740157483" top="0.59055118110236227" bottom="0.39370078740157483" header="0.51181102362204722" footer="0.51181102362204722"/>
  <pageSetup paperSize="9" orientation="landscape" horizontalDpi="300" verticalDpi="300" r:id="rId2"/>
  <headerFooter alignWithMargins="0"/>
  <rowBreaks count="8" manualBreakCount="8">
    <brk id="30" max="16383" man="1"/>
    <brk id="60" max="16383" man="1"/>
    <brk id="90" max="16383" man="1"/>
    <brk id="120" max="16383" man="1"/>
    <brk id="150" max="16383" man="1"/>
    <brk id="180" max="16383" man="1"/>
    <brk id="210" max="16383" man="1"/>
    <brk id="24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U360"/>
  <sheetViews>
    <sheetView workbookViewId="0">
      <selection activeCell="J246" sqref="J246"/>
    </sheetView>
  </sheetViews>
  <sheetFormatPr baseColWidth="10" defaultRowHeight="18" customHeight="1" x14ac:dyDescent="0.2"/>
  <cols>
    <col min="1" max="1" width="1.7109375" style="297" customWidth="1"/>
    <col min="2" max="2" width="14.7109375" style="297" customWidth="1"/>
    <col min="3" max="3" width="13.7109375" style="297" customWidth="1"/>
    <col min="4" max="6" width="5.7109375" style="297" customWidth="1"/>
    <col min="7" max="7" width="2.140625" style="297" customWidth="1"/>
    <col min="8" max="8" width="4.7109375" style="297" customWidth="1"/>
    <col min="9" max="9" width="5.7109375" style="297" customWidth="1"/>
    <col min="10" max="14" width="10.42578125" style="297" customWidth="1"/>
    <col min="15" max="18" width="5.7109375" style="297" customWidth="1"/>
    <col min="19" max="16384" width="11.42578125" style="297"/>
  </cols>
  <sheetData>
    <row r="1" spans="1:21" ht="18" customHeight="1" x14ac:dyDescent="0.2">
      <c r="A1" s="648" t="s">
        <v>297</v>
      </c>
      <c r="B1" s="649"/>
      <c r="C1" s="649"/>
      <c r="D1" s="650"/>
      <c r="E1" s="256"/>
      <c r="F1" s="257"/>
      <c r="G1" s="257"/>
      <c r="H1" s="257"/>
      <c r="I1" s="257"/>
      <c r="J1" s="257"/>
      <c r="K1" s="257"/>
      <c r="L1" s="700" t="s">
        <v>64</v>
      </c>
      <c r="M1" s="701" t="s">
        <v>3</v>
      </c>
      <c r="N1" s="702" t="s">
        <v>4</v>
      </c>
      <c r="O1" s="701" t="s">
        <v>282</v>
      </c>
      <c r="P1" s="701"/>
      <c r="Q1" s="701" t="s">
        <v>298</v>
      </c>
      <c r="R1" s="704"/>
    </row>
    <row r="2" spans="1:21" ht="18" customHeight="1" x14ac:dyDescent="0.2">
      <c r="A2" s="651"/>
      <c r="B2" s="652"/>
      <c r="C2" s="652"/>
      <c r="D2" s="653"/>
      <c r="E2" s="258"/>
      <c r="F2" s="250"/>
      <c r="G2" s="250"/>
      <c r="H2" s="259"/>
      <c r="I2" s="250" t="s">
        <v>62</v>
      </c>
      <c r="J2" s="250"/>
      <c r="K2" s="250"/>
      <c r="L2" s="692"/>
      <c r="M2" s="696"/>
      <c r="N2" s="703"/>
      <c r="O2" s="696"/>
      <c r="P2" s="696"/>
      <c r="Q2" s="696"/>
      <c r="R2" s="698"/>
    </row>
    <row r="3" spans="1:21" ht="18" customHeight="1" x14ac:dyDescent="0.2">
      <c r="A3" s="651"/>
      <c r="B3" s="652"/>
      <c r="C3" s="652"/>
      <c r="D3" s="653"/>
      <c r="E3" s="258"/>
      <c r="F3" s="250"/>
      <c r="G3" s="250"/>
      <c r="H3" s="260"/>
      <c r="I3" s="250" t="s">
        <v>65</v>
      </c>
      <c r="J3" s="250"/>
      <c r="K3" s="250"/>
      <c r="L3" s="692" t="e">
        <f>Résultats!#REF!</f>
        <v>#REF!</v>
      </c>
      <c r="M3" s="694" t="e">
        <f>Résultats!#REF!</f>
        <v>#REF!</v>
      </c>
      <c r="N3" s="696" t="e">
        <f>Résultats!#REF!</f>
        <v>#REF!</v>
      </c>
      <c r="O3" s="696" t="e">
        <f>Résultats!#REF!</f>
        <v>#REF!</v>
      </c>
      <c r="P3" s="696" t="e">
        <f>Résultats!#REF!</f>
        <v>#REF!</v>
      </c>
      <c r="Q3" s="696" t="str">
        <f t="shared" ref="Q3:R4" ca="1" si="0">MID(CELL("nomfichier"),FIND("]",CELL("nomfichier"))+1,20)</f>
        <v>Hommes</v>
      </c>
      <c r="R3" s="698" t="str">
        <f t="shared" ca="1" si="0"/>
        <v>Hommes</v>
      </c>
    </row>
    <row r="4" spans="1:21" ht="18" customHeight="1" thickBot="1" x14ac:dyDescent="0.25">
      <c r="A4" s="651"/>
      <c r="B4" s="652"/>
      <c r="C4" s="652"/>
      <c r="D4" s="653"/>
      <c r="E4" s="258"/>
      <c r="F4" s="250"/>
      <c r="G4" s="250"/>
      <c r="H4" s="250"/>
      <c r="I4" s="250"/>
      <c r="J4" s="250"/>
      <c r="K4" s="250"/>
      <c r="L4" s="693"/>
      <c r="M4" s="695"/>
      <c r="N4" s="697"/>
      <c r="O4" s="697"/>
      <c r="P4" s="697"/>
      <c r="Q4" s="697" t="str">
        <f t="shared" ca="1" si="0"/>
        <v>Hommes</v>
      </c>
      <c r="R4" s="699" t="str">
        <f t="shared" ca="1" si="0"/>
        <v>Hommes</v>
      </c>
      <c r="T4" s="299"/>
    </row>
    <row r="5" spans="1:21" ht="18" customHeight="1" thickBot="1" x14ac:dyDescent="0.25">
      <c r="A5" s="654"/>
      <c r="B5" s="655"/>
      <c r="C5" s="655"/>
      <c r="D5" s="656"/>
      <c r="E5" s="258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61"/>
      <c r="U5" s="298"/>
    </row>
    <row r="6" spans="1:21" ht="18" customHeight="1" x14ac:dyDescent="0.2">
      <c r="A6" s="282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61"/>
      <c r="U6" s="299"/>
    </row>
    <row r="7" spans="1:21" ht="18" customHeight="1" x14ac:dyDescent="0.2">
      <c r="A7" s="282"/>
      <c r="B7" s="250"/>
      <c r="C7" s="250"/>
      <c r="D7" s="250"/>
      <c r="E7" s="250"/>
      <c r="F7" s="250"/>
      <c r="G7" s="250"/>
      <c r="H7" s="260" t="s">
        <v>68</v>
      </c>
      <c r="I7" s="260" t="s">
        <v>69</v>
      </c>
      <c r="J7" s="260" t="s">
        <v>70</v>
      </c>
      <c r="K7" s="260" t="s">
        <v>71</v>
      </c>
      <c r="L7" s="260" t="s">
        <v>72</v>
      </c>
      <c r="M7" s="260" t="s">
        <v>73</v>
      </c>
      <c r="N7" s="260" t="s">
        <v>74</v>
      </c>
      <c r="O7" s="262" t="s">
        <v>75</v>
      </c>
      <c r="P7" s="262"/>
      <c r="Q7" s="262" t="s">
        <v>76</v>
      </c>
      <c r="R7" s="283"/>
    </row>
    <row r="8" spans="1:21" ht="18" customHeight="1" x14ac:dyDescent="0.2">
      <c r="A8" s="282"/>
      <c r="B8" s="263" t="s">
        <v>77</v>
      </c>
      <c r="C8" s="264" t="e">
        <f>VLOOKUP(L3,matches,5,FALSE)</f>
        <v>#REF!</v>
      </c>
      <c r="D8" s="265"/>
      <c r="E8" s="265"/>
      <c r="F8" s="266"/>
      <c r="G8" s="250"/>
      <c r="H8" s="260">
        <v>1</v>
      </c>
      <c r="I8" s="260" t="s">
        <v>78</v>
      </c>
      <c r="J8" s="260"/>
      <c r="K8" s="260"/>
      <c r="L8" s="260"/>
      <c r="M8" s="260"/>
      <c r="N8" s="260"/>
      <c r="O8" s="267"/>
      <c r="P8" s="268"/>
      <c r="Q8" s="267"/>
      <c r="R8" s="284"/>
      <c r="U8" s="298"/>
    </row>
    <row r="9" spans="1:21" ht="18" customHeight="1" x14ac:dyDescent="0.2">
      <c r="A9" s="282"/>
      <c r="B9" s="269" t="s">
        <v>79</v>
      </c>
      <c r="C9" s="270" t="e">
        <f>VLOOKUP(C8,clubs,2,TRUE)</f>
        <v>#REF!</v>
      </c>
      <c r="D9" s="705" t="s">
        <v>264</v>
      </c>
      <c r="E9" s="705"/>
      <c r="F9" s="271"/>
      <c r="G9" s="250"/>
      <c r="H9" s="260">
        <v>2</v>
      </c>
      <c r="I9" s="260" t="s">
        <v>80</v>
      </c>
      <c r="J9" s="260"/>
      <c r="K9" s="260"/>
      <c r="L9" s="260"/>
      <c r="M9" s="260"/>
      <c r="N9" s="260"/>
      <c r="O9" s="267"/>
      <c r="P9" s="268"/>
      <c r="Q9" s="267"/>
      <c r="R9" s="284"/>
    </row>
    <row r="10" spans="1:21" ht="18" customHeight="1" x14ac:dyDescent="0.2">
      <c r="A10" s="282"/>
      <c r="B10" s="272" t="s">
        <v>81</v>
      </c>
      <c r="C10" s="273"/>
      <c r="D10" s="174"/>
      <c r="E10" s="174" t="s">
        <v>261</v>
      </c>
      <c r="F10" s="174" t="s">
        <v>82</v>
      </c>
      <c r="G10" s="250"/>
      <c r="H10" s="260">
        <v>3</v>
      </c>
      <c r="I10" s="260" t="s">
        <v>83</v>
      </c>
      <c r="J10" s="260"/>
      <c r="K10" s="260"/>
      <c r="L10" s="260"/>
      <c r="M10" s="260"/>
      <c r="N10" s="260"/>
      <c r="O10" s="267"/>
      <c r="P10" s="274"/>
      <c r="Q10" s="267"/>
      <c r="R10" s="285"/>
    </row>
    <row r="11" spans="1:21" ht="18" customHeight="1" x14ac:dyDescent="0.2">
      <c r="A11" s="282"/>
      <c r="B11" s="275"/>
      <c r="C11" s="276"/>
      <c r="D11" s="174"/>
      <c r="E11" s="277" t="e">
        <f>VLOOKUP(C$8,joueurs3,3,FALSE)</f>
        <v>#REF!</v>
      </c>
      <c r="F11" s="174"/>
      <c r="G11" s="250"/>
      <c r="H11" s="260">
        <v>4</v>
      </c>
      <c r="I11" s="260" t="s">
        <v>84</v>
      </c>
      <c r="J11" s="260"/>
      <c r="K11" s="260"/>
      <c r="L11" s="260"/>
      <c r="M11" s="260"/>
      <c r="N11" s="260"/>
      <c r="O11" s="267"/>
      <c r="P11" s="268"/>
      <c r="Q11" s="267"/>
      <c r="R11" s="284"/>
    </row>
    <row r="12" spans="1:21" ht="18" customHeight="1" x14ac:dyDescent="0.2">
      <c r="A12" s="282"/>
      <c r="B12" s="275"/>
      <c r="C12" s="276"/>
      <c r="D12" s="174"/>
      <c r="E12" s="277" t="e">
        <f>VLOOKUP(C$8,joueurs3,4,FALSE)</f>
        <v>#REF!</v>
      </c>
      <c r="F12" s="174"/>
      <c r="G12" s="250"/>
      <c r="H12" s="260">
        <v>5</v>
      </c>
      <c r="I12" s="260" t="s">
        <v>85</v>
      </c>
      <c r="J12" s="260"/>
      <c r="K12" s="260"/>
      <c r="L12" s="260"/>
      <c r="M12" s="260"/>
      <c r="N12" s="260"/>
      <c r="O12" s="267"/>
      <c r="P12" s="268"/>
      <c r="Q12" s="267"/>
      <c r="R12" s="284"/>
    </row>
    <row r="13" spans="1:21" ht="18" customHeight="1" x14ac:dyDescent="0.2">
      <c r="A13" s="282"/>
      <c r="B13" s="275"/>
      <c r="C13" s="276"/>
      <c r="D13" s="174"/>
      <c r="E13" s="277" t="e">
        <f>VLOOKUP(C$8,joueurs3,5,FALSE)</f>
        <v>#REF!</v>
      </c>
      <c r="F13" s="174"/>
      <c r="G13" s="250"/>
      <c r="H13" s="260">
        <v>6</v>
      </c>
      <c r="I13" s="260" t="s">
        <v>86</v>
      </c>
      <c r="J13" s="260"/>
      <c r="K13" s="260"/>
      <c r="L13" s="260"/>
      <c r="M13" s="260"/>
      <c r="N13" s="260"/>
      <c r="O13" s="267"/>
      <c r="P13" s="268"/>
      <c r="Q13" s="267"/>
      <c r="R13" s="284"/>
    </row>
    <row r="14" spans="1:21" ht="18" customHeight="1" x14ac:dyDescent="0.2">
      <c r="A14" s="282"/>
      <c r="B14" s="275"/>
      <c r="C14" s="276"/>
      <c r="D14" s="174"/>
      <c r="E14" s="277" t="e">
        <f>VLOOKUP(C$8,joueurs3,6,FALSE)</f>
        <v>#REF!</v>
      </c>
      <c r="F14" s="174"/>
      <c r="G14" s="250"/>
      <c r="H14" s="260">
        <v>7</v>
      </c>
      <c r="I14" s="260" t="s">
        <v>87</v>
      </c>
      <c r="J14" s="260"/>
      <c r="K14" s="260"/>
      <c r="L14" s="260"/>
      <c r="M14" s="260"/>
      <c r="N14" s="260"/>
      <c r="O14" s="267"/>
      <c r="P14" s="268"/>
      <c r="Q14" s="267"/>
      <c r="R14" s="284"/>
    </row>
    <row r="15" spans="1:21" ht="18" customHeight="1" x14ac:dyDescent="0.2">
      <c r="A15" s="282"/>
      <c r="B15" s="250"/>
      <c r="C15" s="250"/>
      <c r="D15" s="250"/>
      <c r="E15" s="250"/>
      <c r="F15" s="250"/>
      <c r="G15" s="250"/>
      <c r="H15" s="260">
        <v>8</v>
      </c>
      <c r="I15" s="260" t="s">
        <v>88</v>
      </c>
      <c r="J15" s="260"/>
      <c r="K15" s="260"/>
      <c r="L15" s="260"/>
      <c r="M15" s="260"/>
      <c r="N15" s="260"/>
      <c r="O15" s="267"/>
      <c r="P15" s="268"/>
      <c r="Q15" s="267"/>
      <c r="R15" s="284"/>
    </row>
    <row r="16" spans="1:21" ht="18" customHeight="1" x14ac:dyDescent="0.2">
      <c r="A16" s="282"/>
      <c r="B16" s="263" t="s">
        <v>89</v>
      </c>
      <c r="C16" s="264" t="e">
        <f>VLOOKUP(L3,matches,6,FALSE)</f>
        <v>#REF!</v>
      </c>
      <c r="D16" s="265"/>
      <c r="E16" s="265"/>
      <c r="F16" s="266"/>
      <c r="G16" s="250"/>
      <c r="H16" s="260">
        <v>9</v>
      </c>
      <c r="I16" s="260" t="s">
        <v>90</v>
      </c>
      <c r="J16" s="260"/>
      <c r="K16" s="260"/>
      <c r="L16" s="260"/>
      <c r="M16" s="260"/>
      <c r="N16" s="260"/>
      <c r="O16" s="267"/>
      <c r="P16" s="268"/>
      <c r="Q16" s="267"/>
      <c r="R16" s="284"/>
    </row>
    <row r="17" spans="1:18" ht="18" customHeight="1" x14ac:dyDescent="0.2">
      <c r="A17" s="282"/>
      <c r="B17" s="269" t="s">
        <v>79</v>
      </c>
      <c r="C17" s="270" t="e">
        <f>VLOOKUP(C16,clubs,2,TRUE)</f>
        <v>#REF!</v>
      </c>
      <c r="D17" s="705" t="s">
        <v>264</v>
      </c>
      <c r="E17" s="705"/>
      <c r="F17" s="271"/>
      <c r="G17" s="250"/>
      <c r="H17" s="260">
        <v>10</v>
      </c>
      <c r="I17" s="260" t="s">
        <v>60</v>
      </c>
      <c r="J17" s="260"/>
      <c r="K17" s="260"/>
      <c r="L17" s="260"/>
      <c r="M17" s="260"/>
      <c r="N17" s="260"/>
      <c r="O17" s="267"/>
      <c r="P17" s="268"/>
      <c r="Q17" s="267"/>
      <c r="R17" s="284"/>
    </row>
    <row r="18" spans="1:18" ht="18" customHeight="1" x14ac:dyDescent="0.2">
      <c r="A18" s="282"/>
      <c r="B18" s="272" t="s">
        <v>81</v>
      </c>
      <c r="C18" s="273"/>
      <c r="D18" s="174"/>
      <c r="E18" s="174" t="s">
        <v>261</v>
      </c>
      <c r="F18" s="174" t="s">
        <v>82</v>
      </c>
      <c r="G18" s="250"/>
      <c r="H18" s="260">
        <v>11</v>
      </c>
      <c r="I18" s="260" t="s">
        <v>91</v>
      </c>
      <c r="J18" s="260"/>
      <c r="K18" s="260"/>
      <c r="L18" s="260"/>
      <c r="M18" s="260"/>
      <c r="N18" s="260"/>
      <c r="O18" s="267"/>
      <c r="P18" s="268"/>
      <c r="Q18" s="267"/>
      <c r="R18" s="284"/>
    </row>
    <row r="19" spans="1:18" ht="18" customHeight="1" x14ac:dyDescent="0.2">
      <c r="A19" s="282"/>
      <c r="B19" s="275"/>
      <c r="C19" s="276"/>
      <c r="D19" s="174"/>
      <c r="E19" s="277" t="e">
        <f>VLOOKUP(C$16,joueurs3,3,FALSE)</f>
        <v>#REF!</v>
      </c>
      <c r="F19" s="174"/>
      <c r="G19" s="250"/>
      <c r="H19" s="260">
        <v>12</v>
      </c>
      <c r="I19" s="260" t="s">
        <v>59</v>
      </c>
      <c r="J19" s="260"/>
      <c r="K19" s="260"/>
      <c r="L19" s="260"/>
      <c r="M19" s="260"/>
      <c r="N19" s="260"/>
      <c r="O19" s="267"/>
      <c r="P19" s="268"/>
      <c r="Q19" s="267"/>
      <c r="R19" s="284"/>
    </row>
    <row r="20" spans="1:18" ht="18" customHeight="1" x14ac:dyDescent="0.2">
      <c r="A20" s="282"/>
      <c r="B20" s="275"/>
      <c r="C20" s="276"/>
      <c r="D20" s="174"/>
      <c r="E20" s="277" t="e">
        <f>VLOOKUP(C$16,joueurs3,4,FALSE)</f>
        <v>#REF!</v>
      </c>
      <c r="F20" s="174"/>
      <c r="G20" s="250"/>
      <c r="H20" s="260">
        <v>13</v>
      </c>
      <c r="I20" s="260" t="s">
        <v>92</v>
      </c>
      <c r="J20" s="260"/>
      <c r="K20" s="260"/>
      <c r="L20" s="260"/>
      <c r="M20" s="260"/>
      <c r="N20" s="260"/>
      <c r="O20" s="267"/>
      <c r="P20" s="268"/>
      <c r="Q20" s="267"/>
      <c r="R20" s="284"/>
    </row>
    <row r="21" spans="1:18" ht="18" customHeight="1" x14ac:dyDescent="0.2">
      <c r="A21" s="282"/>
      <c r="B21" s="275"/>
      <c r="C21" s="276"/>
      <c r="D21" s="174"/>
      <c r="E21" s="277" t="e">
        <f>VLOOKUP(C$16,joueurs3,5,FALSE)</f>
        <v>#REF!</v>
      </c>
      <c r="F21" s="174"/>
      <c r="G21" s="250"/>
      <c r="H21" s="260">
        <v>14</v>
      </c>
      <c r="I21" s="260" t="s">
        <v>93</v>
      </c>
      <c r="J21" s="260"/>
      <c r="K21" s="260"/>
      <c r="L21" s="260"/>
      <c r="M21" s="260"/>
      <c r="N21" s="260"/>
      <c r="O21" s="267"/>
      <c r="P21" s="268"/>
      <c r="Q21" s="267"/>
      <c r="R21" s="284"/>
    </row>
    <row r="22" spans="1:18" ht="18" customHeight="1" x14ac:dyDescent="0.2">
      <c r="A22" s="282"/>
      <c r="B22" s="275"/>
      <c r="C22" s="276"/>
      <c r="D22" s="174"/>
      <c r="E22" s="277" t="e">
        <f>VLOOKUP(C$16,joueurs3,6,FALSE)</f>
        <v>#REF!</v>
      </c>
      <c r="F22" s="174"/>
      <c r="G22" s="250"/>
      <c r="H22" s="260">
        <v>15</v>
      </c>
      <c r="I22" s="260" t="s">
        <v>94</v>
      </c>
      <c r="J22" s="260"/>
      <c r="K22" s="260"/>
      <c r="L22" s="260"/>
      <c r="M22" s="260"/>
      <c r="N22" s="260"/>
      <c r="O22" s="267"/>
      <c r="P22" s="268"/>
      <c r="Q22" s="267"/>
      <c r="R22" s="284"/>
    </row>
    <row r="23" spans="1:18" ht="18" customHeight="1" x14ac:dyDescent="0.2">
      <c r="A23" s="282"/>
      <c r="B23" s="250"/>
      <c r="C23" s="250"/>
      <c r="D23" s="250"/>
      <c r="E23" s="250"/>
      <c r="F23" s="250"/>
      <c r="G23" s="250"/>
      <c r="H23" s="260">
        <v>16</v>
      </c>
      <c r="I23" s="260" t="s">
        <v>95</v>
      </c>
      <c r="J23" s="260"/>
      <c r="K23" s="260"/>
      <c r="L23" s="260"/>
      <c r="M23" s="260"/>
      <c r="N23" s="260"/>
      <c r="O23" s="267"/>
      <c r="P23" s="268"/>
      <c r="Q23" s="267"/>
      <c r="R23" s="284"/>
    </row>
    <row r="24" spans="1:18" ht="18" customHeight="1" thickBot="1" x14ac:dyDescent="0.25">
      <c r="A24" s="282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61"/>
    </row>
    <row r="25" spans="1:18" ht="18" customHeight="1" thickBot="1" x14ac:dyDescent="0.25">
      <c r="A25" s="282"/>
      <c r="B25" s="263" t="s">
        <v>96</v>
      </c>
      <c r="C25" s="265" t="s">
        <v>97</v>
      </c>
      <c r="D25" s="265"/>
      <c r="E25" s="265"/>
      <c r="F25" s="265" t="s">
        <v>98</v>
      </c>
      <c r="G25" s="265"/>
      <c r="H25" s="266"/>
      <c r="I25" s="250"/>
      <c r="J25" s="250"/>
      <c r="K25" s="250"/>
      <c r="L25" s="250"/>
      <c r="M25" s="278" t="s">
        <v>99</v>
      </c>
      <c r="N25" s="279"/>
      <c r="O25" s="278" t="s">
        <v>100</v>
      </c>
      <c r="P25" s="280"/>
      <c r="Q25" s="278"/>
      <c r="R25" s="279"/>
    </row>
    <row r="26" spans="1:18" ht="18" customHeight="1" x14ac:dyDescent="0.2">
      <c r="A26" s="282"/>
      <c r="B26" s="269" t="s">
        <v>101</v>
      </c>
      <c r="C26" s="270" t="s">
        <v>97</v>
      </c>
      <c r="D26" s="270"/>
      <c r="E26" s="270"/>
      <c r="F26" s="270"/>
      <c r="G26" s="270"/>
      <c r="H26" s="271"/>
      <c r="I26" s="250"/>
      <c r="J26" s="250"/>
      <c r="K26" s="250"/>
      <c r="L26" s="250"/>
      <c r="M26" s="250"/>
      <c r="N26" s="250"/>
      <c r="O26" s="250"/>
      <c r="P26" s="250"/>
      <c r="Q26" s="250"/>
      <c r="R26" s="261"/>
    </row>
    <row r="27" spans="1:18" ht="18" customHeight="1" x14ac:dyDescent="0.2">
      <c r="A27" s="282"/>
      <c r="B27" s="263" t="s">
        <v>102</v>
      </c>
      <c r="C27" s="265" t="s">
        <v>97</v>
      </c>
      <c r="D27" s="265"/>
      <c r="E27" s="265"/>
      <c r="F27" s="265" t="s">
        <v>98</v>
      </c>
      <c r="G27" s="265"/>
      <c r="H27" s="266"/>
      <c r="I27" s="250"/>
      <c r="J27" s="250"/>
      <c r="K27" s="250"/>
      <c r="L27" s="250"/>
      <c r="M27" s="250" t="s">
        <v>103</v>
      </c>
      <c r="N27" s="250"/>
      <c r="O27" s="250"/>
      <c r="P27" s="250"/>
      <c r="Q27" s="250"/>
      <c r="R27" s="261"/>
    </row>
    <row r="28" spans="1:18" ht="18" customHeight="1" x14ac:dyDescent="0.2">
      <c r="A28" s="282"/>
      <c r="B28" s="269" t="s">
        <v>101</v>
      </c>
      <c r="C28" s="270" t="s">
        <v>97</v>
      </c>
      <c r="D28" s="270"/>
      <c r="E28" s="270"/>
      <c r="F28" s="270"/>
      <c r="G28" s="270"/>
      <c r="H28" s="271"/>
      <c r="I28" s="250"/>
      <c r="J28" s="250"/>
      <c r="K28" s="250"/>
      <c r="L28" s="250"/>
      <c r="M28" s="250"/>
      <c r="N28" s="250"/>
      <c r="O28" s="250"/>
      <c r="P28" s="250"/>
      <c r="Q28" s="250"/>
      <c r="R28" s="261"/>
    </row>
    <row r="29" spans="1:18" ht="18" customHeight="1" x14ac:dyDescent="0.2">
      <c r="A29" s="282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61"/>
    </row>
    <row r="30" spans="1:18" ht="18" customHeight="1" thickBot="1" x14ac:dyDescent="0.25">
      <c r="A30" s="286"/>
      <c r="B30" s="281" t="s">
        <v>104</v>
      </c>
      <c r="C30" s="281" t="s">
        <v>281</v>
      </c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7"/>
    </row>
    <row r="31" spans="1:18" ht="18" customHeight="1" x14ac:dyDescent="0.2">
      <c r="A31" s="683" t="s">
        <v>297</v>
      </c>
      <c r="B31" s="684"/>
      <c r="C31" s="684"/>
      <c r="D31" s="685"/>
      <c r="E31" s="256"/>
      <c r="F31" s="257"/>
      <c r="G31" s="257"/>
      <c r="H31" s="257"/>
      <c r="I31" s="257"/>
      <c r="J31" s="257"/>
      <c r="K31" s="257"/>
      <c r="L31" s="700" t="s">
        <v>64</v>
      </c>
      <c r="M31" s="701" t="s">
        <v>3</v>
      </c>
      <c r="N31" s="702" t="s">
        <v>4</v>
      </c>
      <c r="O31" s="701" t="s">
        <v>282</v>
      </c>
      <c r="P31" s="701"/>
      <c r="Q31" s="701" t="s">
        <v>298</v>
      </c>
      <c r="R31" s="704"/>
    </row>
    <row r="32" spans="1:18" ht="18" customHeight="1" x14ac:dyDescent="0.2">
      <c r="A32" s="686"/>
      <c r="B32" s="687"/>
      <c r="C32" s="687"/>
      <c r="D32" s="688"/>
      <c r="E32" s="258"/>
      <c r="F32" s="250"/>
      <c r="G32" s="250"/>
      <c r="H32" s="259"/>
      <c r="I32" s="250" t="s">
        <v>62</v>
      </c>
      <c r="J32" s="250"/>
      <c r="K32" s="250"/>
      <c r="L32" s="692"/>
      <c r="M32" s="696"/>
      <c r="N32" s="703"/>
      <c r="O32" s="696"/>
      <c r="P32" s="696"/>
      <c r="Q32" s="696"/>
      <c r="R32" s="698"/>
    </row>
    <row r="33" spans="1:18" ht="18" customHeight="1" x14ac:dyDescent="0.2">
      <c r="A33" s="686"/>
      <c r="B33" s="687"/>
      <c r="C33" s="687"/>
      <c r="D33" s="688"/>
      <c r="E33" s="258"/>
      <c r="F33" s="250"/>
      <c r="G33" s="250"/>
      <c r="H33" s="260"/>
      <c r="I33" s="250" t="s">
        <v>65</v>
      </c>
      <c r="J33" s="250"/>
      <c r="K33" s="250"/>
      <c r="L33" s="692" t="e">
        <f>Résultats!#REF!</f>
        <v>#REF!</v>
      </c>
      <c r="M33" s="694" t="e">
        <f>Résultats!#REF!</f>
        <v>#REF!</v>
      </c>
      <c r="N33" s="696" t="e">
        <f>Résultats!#REF!</f>
        <v>#REF!</v>
      </c>
      <c r="O33" s="696" t="e">
        <f>Résultats!#REF!</f>
        <v>#REF!</v>
      </c>
      <c r="P33" s="696" t="e">
        <f>Résultats!#REF!</f>
        <v>#REF!</v>
      </c>
      <c r="Q33" s="696" t="str">
        <f t="shared" ref="Q33:R34" ca="1" si="1">MID(CELL("nomfichier"),FIND("]",CELL("nomfichier"))+1,20)</f>
        <v>Hommes</v>
      </c>
      <c r="R33" s="698" t="str">
        <f t="shared" ca="1" si="1"/>
        <v>Hommes</v>
      </c>
    </row>
    <row r="34" spans="1:18" ht="18" customHeight="1" thickBot="1" x14ac:dyDescent="0.25">
      <c r="A34" s="686"/>
      <c r="B34" s="687"/>
      <c r="C34" s="687"/>
      <c r="D34" s="688"/>
      <c r="E34" s="258"/>
      <c r="F34" s="250"/>
      <c r="G34" s="250"/>
      <c r="H34" s="250"/>
      <c r="I34" s="250"/>
      <c r="J34" s="250"/>
      <c r="K34" s="250"/>
      <c r="L34" s="693"/>
      <c r="M34" s="695"/>
      <c r="N34" s="697"/>
      <c r="O34" s="697"/>
      <c r="P34" s="697"/>
      <c r="Q34" s="697" t="str">
        <f t="shared" ca="1" si="1"/>
        <v>Hommes</v>
      </c>
      <c r="R34" s="699" t="str">
        <f t="shared" ca="1" si="1"/>
        <v>Hommes</v>
      </c>
    </row>
    <row r="35" spans="1:18" ht="18" customHeight="1" thickBot="1" x14ac:dyDescent="0.25">
      <c r="A35" s="689"/>
      <c r="B35" s="690"/>
      <c r="C35" s="690"/>
      <c r="D35" s="691"/>
      <c r="E35" s="258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61"/>
    </row>
    <row r="36" spans="1:18" ht="18" customHeight="1" x14ac:dyDescent="0.2">
      <c r="A36" s="282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61"/>
    </row>
    <row r="37" spans="1:18" ht="18" customHeight="1" x14ac:dyDescent="0.2">
      <c r="A37" s="282"/>
      <c r="B37" s="250"/>
      <c r="C37" s="250"/>
      <c r="D37" s="250"/>
      <c r="E37" s="250"/>
      <c r="F37" s="250"/>
      <c r="G37" s="250"/>
      <c r="H37" s="260" t="s">
        <v>68</v>
      </c>
      <c r="I37" s="260" t="s">
        <v>69</v>
      </c>
      <c r="J37" s="260" t="s">
        <v>70</v>
      </c>
      <c r="K37" s="260" t="s">
        <v>71</v>
      </c>
      <c r="L37" s="260" t="s">
        <v>72</v>
      </c>
      <c r="M37" s="260" t="s">
        <v>73</v>
      </c>
      <c r="N37" s="260" t="s">
        <v>74</v>
      </c>
      <c r="O37" s="262" t="s">
        <v>75</v>
      </c>
      <c r="P37" s="262"/>
      <c r="Q37" s="262" t="s">
        <v>76</v>
      </c>
      <c r="R37" s="283"/>
    </row>
    <row r="38" spans="1:18" ht="18" customHeight="1" x14ac:dyDescent="0.2">
      <c r="A38" s="282"/>
      <c r="B38" s="263" t="s">
        <v>77</v>
      </c>
      <c r="C38" s="264" t="e">
        <f>VLOOKUP(L33,matches,5,FALSE)</f>
        <v>#REF!</v>
      </c>
      <c r="D38" s="265"/>
      <c r="E38" s="265"/>
      <c r="F38" s="266"/>
      <c r="G38" s="250"/>
      <c r="H38" s="260">
        <v>1</v>
      </c>
      <c r="I38" s="260" t="s">
        <v>78</v>
      </c>
      <c r="J38" s="260"/>
      <c r="K38" s="260"/>
      <c r="L38" s="260"/>
      <c r="M38" s="260"/>
      <c r="N38" s="260"/>
      <c r="O38" s="267"/>
      <c r="P38" s="268"/>
      <c r="Q38" s="267"/>
      <c r="R38" s="284"/>
    </row>
    <row r="39" spans="1:18" ht="18" customHeight="1" x14ac:dyDescent="0.2">
      <c r="A39" s="282"/>
      <c r="B39" s="269" t="s">
        <v>79</v>
      </c>
      <c r="C39" s="270" t="e">
        <f>VLOOKUP(C38,clubs,2,TRUE)</f>
        <v>#REF!</v>
      </c>
      <c r="D39" s="705" t="s">
        <v>264</v>
      </c>
      <c r="E39" s="705"/>
      <c r="F39" s="271"/>
      <c r="G39" s="250"/>
      <c r="H39" s="260">
        <v>2</v>
      </c>
      <c r="I39" s="260" t="s">
        <v>80</v>
      </c>
      <c r="J39" s="260"/>
      <c r="K39" s="260"/>
      <c r="L39" s="260"/>
      <c r="M39" s="260"/>
      <c r="N39" s="260"/>
      <c r="O39" s="267"/>
      <c r="P39" s="268"/>
      <c r="Q39" s="267"/>
      <c r="R39" s="284"/>
    </row>
    <row r="40" spans="1:18" ht="18" customHeight="1" x14ac:dyDescent="0.2">
      <c r="A40" s="282"/>
      <c r="B40" s="272" t="s">
        <v>81</v>
      </c>
      <c r="C40" s="273"/>
      <c r="D40" s="174"/>
      <c r="E40" s="174" t="s">
        <v>261</v>
      </c>
      <c r="F40" s="174" t="s">
        <v>82</v>
      </c>
      <c r="G40" s="250"/>
      <c r="H40" s="260">
        <v>3</v>
      </c>
      <c r="I40" s="260" t="s">
        <v>83</v>
      </c>
      <c r="J40" s="260"/>
      <c r="K40" s="260"/>
      <c r="L40" s="260"/>
      <c r="M40" s="260"/>
      <c r="N40" s="260"/>
      <c r="O40" s="267"/>
      <c r="P40" s="274"/>
      <c r="Q40" s="267"/>
      <c r="R40" s="285"/>
    </row>
    <row r="41" spans="1:18" ht="18" customHeight="1" x14ac:dyDescent="0.2">
      <c r="A41" s="282"/>
      <c r="B41" s="275"/>
      <c r="C41" s="276"/>
      <c r="D41" s="174"/>
      <c r="E41" s="277" t="e">
        <f>VLOOKUP(C$38,joueurs3,3,FALSE)</f>
        <v>#REF!</v>
      </c>
      <c r="F41" s="174"/>
      <c r="G41" s="250"/>
      <c r="H41" s="260">
        <v>4</v>
      </c>
      <c r="I41" s="260" t="s">
        <v>84</v>
      </c>
      <c r="J41" s="260"/>
      <c r="K41" s="260"/>
      <c r="L41" s="260"/>
      <c r="M41" s="260"/>
      <c r="N41" s="260"/>
      <c r="O41" s="267"/>
      <c r="P41" s="268"/>
      <c r="Q41" s="267"/>
      <c r="R41" s="284"/>
    </row>
    <row r="42" spans="1:18" ht="18" customHeight="1" x14ac:dyDescent="0.2">
      <c r="A42" s="282"/>
      <c r="B42" s="275"/>
      <c r="C42" s="276"/>
      <c r="D42" s="174"/>
      <c r="E42" s="277" t="e">
        <f>VLOOKUP(C$38,joueurs3,4,FALSE)</f>
        <v>#REF!</v>
      </c>
      <c r="F42" s="174"/>
      <c r="G42" s="250"/>
      <c r="H42" s="260">
        <v>5</v>
      </c>
      <c r="I42" s="260" t="s">
        <v>85</v>
      </c>
      <c r="J42" s="260"/>
      <c r="K42" s="260"/>
      <c r="L42" s="260"/>
      <c r="M42" s="260"/>
      <c r="N42" s="260"/>
      <c r="O42" s="267"/>
      <c r="P42" s="268"/>
      <c r="Q42" s="267"/>
      <c r="R42" s="284"/>
    </row>
    <row r="43" spans="1:18" ht="18" customHeight="1" x14ac:dyDescent="0.2">
      <c r="A43" s="282"/>
      <c r="B43" s="275"/>
      <c r="C43" s="276"/>
      <c r="D43" s="174"/>
      <c r="E43" s="277" t="e">
        <f>VLOOKUP(C$38,joueurs3,5,FALSE)</f>
        <v>#REF!</v>
      </c>
      <c r="F43" s="174"/>
      <c r="G43" s="250"/>
      <c r="H43" s="260">
        <v>6</v>
      </c>
      <c r="I43" s="260" t="s">
        <v>86</v>
      </c>
      <c r="J43" s="260"/>
      <c r="K43" s="260"/>
      <c r="L43" s="260"/>
      <c r="M43" s="260"/>
      <c r="N43" s="260"/>
      <c r="O43" s="267"/>
      <c r="P43" s="268"/>
      <c r="Q43" s="267"/>
      <c r="R43" s="284"/>
    </row>
    <row r="44" spans="1:18" ht="18" customHeight="1" x14ac:dyDescent="0.2">
      <c r="A44" s="282"/>
      <c r="B44" s="275"/>
      <c r="C44" s="276"/>
      <c r="D44" s="174"/>
      <c r="E44" s="277" t="e">
        <f>VLOOKUP(C$38,joueurs3,6,FALSE)</f>
        <v>#REF!</v>
      </c>
      <c r="F44" s="174"/>
      <c r="G44" s="250"/>
      <c r="H44" s="260">
        <v>7</v>
      </c>
      <c r="I44" s="260" t="s">
        <v>87</v>
      </c>
      <c r="J44" s="260"/>
      <c r="K44" s="260"/>
      <c r="L44" s="260"/>
      <c r="M44" s="260"/>
      <c r="N44" s="260"/>
      <c r="O44" s="267"/>
      <c r="P44" s="268"/>
      <c r="Q44" s="267"/>
      <c r="R44" s="284"/>
    </row>
    <row r="45" spans="1:18" ht="18" customHeight="1" x14ac:dyDescent="0.2">
      <c r="A45" s="282"/>
      <c r="B45" s="250"/>
      <c r="C45" s="250"/>
      <c r="D45" s="250"/>
      <c r="E45" s="250"/>
      <c r="F45" s="250"/>
      <c r="G45" s="250"/>
      <c r="H45" s="260">
        <v>8</v>
      </c>
      <c r="I45" s="260" t="s">
        <v>88</v>
      </c>
      <c r="J45" s="260"/>
      <c r="K45" s="260"/>
      <c r="L45" s="260"/>
      <c r="M45" s="260"/>
      <c r="N45" s="260"/>
      <c r="O45" s="267"/>
      <c r="P45" s="268"/>
      <c r="Q45" s="267"/>
      <c r="R45" s="284"/>
    </row>
    <row r="46" spans="1:18" ht="18" customHeight="1" x14ac:dyDescent="0.2">
      <c r="A46" s="282"/>
      <c r="B46" s="263" t="s">
        <v>89</v>
      </c>
      <c r="C46" s="264" t="e">
        <f>VLOOKUP(L33,matches,6,FALSE)</f>
        <v>#REF!</v>
      </c>
      <c r="D46" s="265"/>
      <c r="E46" s="265"/>
      <c r="F46" s="266"/>
      <c r="G46" s="250"/>
      <c r="H46" s="260">
        <v>9</v>
      </c>
      <c r="I46" s="260" t="s">
        <v>90</v>
      </c>
      <c r="J46" s="260"/>
      <c r="K46" s="260"/>
      <c r="L46" s="260"/>
      <c r="M46" s="260"/>
      <c r="N46" s="260"/>
      <c r="O46" s="267"/>
      <c r="P46" s="268"/>
      <c r="Q46" s="267"/>
      <c r="R46" s="284"/>
    </row>
    <row r="47" spans="1:18" ht="18" customHeight="1" x14ac:dyDescent="0.2">
      <c r="A47" s="282"/>
      <c r="B47" s="269" t="s">
        <v>79</v>
      </c>
      <c r="C47" s="270" t="e">
        <f>VLOOKUP(C46,clubs,2,TRUE)</f>
        <v>#REF!</v>
      </c>
      <c r="D47" s="705" t="s">
        <v>264</v>
      </c>
      <c r="E47" s="705"/>
      <c r="F47" s="271"/>
      <c r="G47" s="250"/>
      <c r="H47" s="260">
        <v>10</v>
      </c>
      <c r="I47" s="260" t="s">
        <v>60</v>
      </c>
      <c r="J47" s="260"/>
      <c r="K47" s="260"/>
      <c r="L47" s="260"/>
      <c r="M47" s="260"/>
      <c r="N47" s="260"/>
      <c r="O47" s="267"/>
      <c r="P47" s="268"/>
      <c r="Q47" s="267"/>
      <c r="R47" s="284"/>
    </row>
    <row r="48" spans="1:18" ht="18" customHeight="1" x14ac:dyDescent="0.2">
      <c r="A48" s="282"/>
      <c r="B48" s="272" t="s">
        <v>81</v>
      </c>
      <c r="C48" s="273"/>
      <c r="D48" s="174"/>
      <c r="E48" s="174" t="s">
        <v>261</v>
      </c>
      <c r="F48" s="174" t="s">
        <v>82</v>
      </c>
      <c r="G48" s="250"/>
      <c r="H48" s="260">
        <v>11</v>
      </c>
      <c r="I48" s="260" t="s">
        <v>91</v>
      </c>
      <c r="J48" s="260"/>
      <c r="K48" s="260"/>
      <c r="L48" s="260"/>
      <c r="M48" s="260"/>
      <c r="N48" s="260"/>
      <c r="O48" s="267"/>
      <c r="P48" s="268"/>
      <c r="Q48" s="267"/>
      <c r="R48" s="284"/>
    </row>
    <row r="49" spans="1:18" ht="18" customHeight="1" x14ac:dyDescent="0.2">
      <c r="A49" s="282"/>
      <c r="B49" s="275"/>
      <c r="C49" s="276"/>
      <c r="D49" s="174"/>
      <c r="E49" s="277" t="e">
        <f>VLOOKUP(C$46,joueurs3,3,FALSE)</f>
        <v>#REF!</v>
      </c>
      <c r="F49" s="174"/>
      <c r="G49" s="250"/>
      <c r="H49" s="260">
        <v>12</v>
      </c>
      <c r="I49" s="260" t="s">
        <v>59</v>
      </c>
      <c r="J49" s="260"/>
      <c r="K49" s="260"/>
      <c r="L49" s="260"/>
      <c r="M49" s="260"/>
      <c r="N49" s="260"/>
      <c r="O49" s="267"/>
      <c r="P49" s="268"/>
      <c r="Q49" s="267"/>
      <c r="R49" s="284"/>
    </row>
    <row r="50" spans="1:18" ht="18" customHeight="1" x14ac:dyDescent="0.2">
      <c r="A50" s="282"/>
      <c r="B50" s="275"/>
      <c r="C50" s="276"/>
      <c r="D50" s="174"/>
      <c r="E50" s="277" t="e">
        <f>VLOOKUP(C$46,joueurs3,4,FALSE)</f>
        <v>#REF!</v>
      </c>
      <c r="F50" s="174"/>
      <c r="G50" s="250"/>
      <c r="H50" s="260">
        <v>13</v>
      </c>
      <c r="I50" s="260" t="s">
        <v>92</v>
      </c>
      <c r="J50" s="260"/>
      <c r="K50" s="260"/>
      <c r="L50" s="260"/>
      <c r="M50" s="260"/>
      <c r="N50" s="260"/>
      <c r="O50" s="267"/>
      <c r="P50" s="268"/>
      <c r="Q50" s="267"/>
      <c r="R50" s="284"/>
    </row>
    <row r="51" spans="1:18" ht="18" customHeight="1" x14ac:dyDescent="0.2">
      <c r="A51" s="282"/>
      <c r="B51" s="275"/>
      <c r="C51" s="276"/>
      <c r="D51" s="174"/>
      <c r="E51" s="277" t="e">
        <f>VLOOKUP(C$46,joueurs3,5,FALSE)</f>
        <v>#REF!</v>
      </c>
      <c r="F51" s="174"/>
      <c r="G51" s="250"/>
      <c r="H51" s="260">
        <v>14</v>
      </c>
      <c r="I51" s="260" t="s">
        <v>93</v>
      </c>
      <c r="J51" s="260"/>
      <c r="K51" s="260"/>
      <c r="L51" s="260"/>
      <c r="M51" s="260"/>
      <c r="N51" s="260"/>
      <c r="O51" s="267"/>
      <c r="P51" s="268"/>
      <c r="Q51" s="267"/>
      <c r="R51" s="284"/>
    </row>
    <row r="52" spans="1:18" ht="18" customHeight="1" x14ac:dyDescent="0.2">
      <c r="A52" s="282"/>
      <c r="B52" s="275"/>
      <c r="C52" s="276"/>
      <c r="D52" s="174"/>
      <c r="E52" s="277" t="e">
        <f>VLOOKUP(C$46,joueurs3,6,FALSE)</f>
        <v>#REF!</v>
      </c>
      <c r="F52" s="174"/>
      <c r="G52" s="250"/>
      <c r="H52" s="260">
        <v>15</v>
      </c>
      <c r="I52" s="260" t="s">
        <v>94</v>
      </c>
      <c r="J52" s="260"/>
      <c r="K52" s="260"/>
      <c r="L52" s="260"/>
      <c r="M52" s="260"/>
      <c r="N52" s="260"/>
      <c r="O52" s="267"/>
      <c r="P52" s="268"/>
      <c r="Q52" s="267"/>
      <c r="R52" s="284"/>
    </row>
    <row r="53" spans="1:18" ht="18" customHeight="1" x14ac:dyDescent="0.2">
      <c r="A53" s="282"/>
      <c r="B53" s="250"/>
      <c r="C53" s="250"/>
      <c r="D53" s="250"/>
      <c r="E53" s="250"/>
      <c r="F53" s="250"/>
      <c r="G53" s="250"/>
      <c r="H53" s="260">
        <v>16</v>
      </c>
      <c r="I53" s="260" t="s">
        <v>95</v>
      </c>
      <c r="J53" s="260"/>
      <c r="K53" s="260"/>
      <c r="L53" s="260"/>
      <c r="M53" s="260"/>
      <c r="N53" s="260"/>
      <c r="O53" s="267"/>
      <c r="P53" s="268"/>
      <c r="Q53" s="267"/>
      <c r="R53" s="284"/>
    </row>
    <row r="54" spans="1:18" ht="18" customHeight="1" thickBot="1" x14ac:dyDescent="0.25">
      <c r="A54" s="282"/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61"/>
    </row>
    <row r="55" spans="1:18" ht="18" customHeight="1" thickBot="1" x14ac:dyDescent="0.25">
      <c r="A55" s="282"/>
      <c r="B55" s="263" t="s">
        <v>96</v>
      </c>
      <c r="C55" s="265" t="s">
        <v>97</v>
      </c>
      <c r="D55" s="265"/>
      <c r="E55" s="265"/>
      <c r="F55" s="265" t="s">
        <v>98</v>
      </c>
      <c r="G55" s="265"/>
      <c r="H55" s="266"/>
      <c r="I55" s="250"/>
      <c r="J55" s="250"/>
      <c r="K55" s="250"/>
      <c r="L55" s="250"/>
      <c r="M55" s="278" t="s">
        <v>99</v>
      </c>
      <c r="N55" s="279"/>
      <c r="O55" s="278" t="s">
        <v>100</v>
      </c>
      <c r="P55" s="280"/>
      <c r="Q55" s="278"/>
      <c r="R55" s="279"/>
    </row>
    <row r="56" spans="1:18" ht="18" customHeight="1" x14ac:dyDescent="0.2">
      <c r="A56" s="282"/>
      <c r="B56" s="269" t="s">
        <v>101</v>
      </c>
      <c r="C56" s="270" t="s">
        <v>97</v>
      </c>
      <c r="D56" s="270"/>
      <c r="E56" s="270"/>
      <c r="F56" s="270"/>
      <c r="G56" s="270"/>
      <c r="H56" s="271"/>
      <c r="I56" s="250"/>
      <c r="J56" s="250"/>
      <c r="K56" s="250"/>
      <c r="L56" s="250"/>
      <c r="M56" s="250"/>
      <c r="N56" s="250"/>
      <c r="O56" s="250"/>
      <c r="P56" s="250"/>
      <c r="Q56" s="250"/>
      <c r="R56" s="261"/>
    </row>
    <row r="57" spans="1:18" ht="18" customHeight="1" x14ac:dyDescent="0.2">
      <c r="A57" s="282"/>
      <c r="B57" s="263" t="s">
        <v>102</v>
      </c>
      <c r="C57" s="265" t="s">
        <v>97</v>
      </c>
      <c r="D57" s="265"/>
      <c r="E57" s="265"/>
      <c r="F57" s="265" t="s">
        <v>98</v>
      </c>
      <c r="G57" s="265"/>
      <c r="H57" s="266"/>
      <c r="I57" s="250"/>
      <c r="J57" s="250"/>
      <c r="K57" s="250"/>
      <c r="L57" s="250"/>
      <c r="M57" s="250" t="s">
        <v>103</v>
      </c>
      <c r="N57" s="250"/>
      <c r="O57" s="250"/>
      <c r="P57" s="250"/>
      <c r="Q57" s="250"/>
      <c r="R57" s="261"/>
    </row>
    <row r="58" spans="1:18" ht="18" customHeight="1" x14ac:dyDescent="0.2">
      <c r="A58" s="282"/>
      <c r="B58" s="269" t="s">
        <v>101</v>
      </c>
      <c r="C58" s="270" t="s">
        <v>97</v>
      </c>
      <c r="D58" s="270"/>
      <c r="E58" s="270"/>
      <c r="F58" s="270"/>
      <c r="G58" s="270"/>
      <c r="H58" s="271"/>
      <c r="I58" s="250"/>
      <c r="J58" s="250"/>
      <c r="K58" s="250"/>
      <c r="L58" s="250"/>
      <c r="M58" s="250"/>
      <c r="N58" s="250"/>
      <c r="O58" s="250"/>
      <c r="P58" s="250"/>
      <c r="Q58" s="250"/>
      <c r="R58" s="261"/>
    </row>
    <row r="59" spans="1:18" ht="18" customHeight="1" x14ac:dyDescent="0.2">
      <c r="A59" s="282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61"/>
    </row>
    <row r="60" spans="1:18" ht="18" customHeight="1" thickBot="1" x14ac:dyDescent="0.25">
      <c r="A60" s="286"/>
      <c r="B60" s="281" t="s">
        <v>104</v>
      </c>
      <c r="C60" s="281" t="s">
        <v>281</v>
      </c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7"/>
    </row>
    <row r="61" spans="1:18" ht="18" customHeight="1" x14ac:dyDescent="0.2">
      <c r="A61" s="648" t="s">
        <v>297</v>
      </c>
      <c r="B61" s="649"/>
      <c r="C61" s="649"/>
      <c r="D61" s="650"/>
      <c r="E61" s="256"/>
      <c r="F61" s="257"/>
      <c r="G61" s="257"/>
      <c r="H61" s="257"/>
      <c r="I61" s="257"/>
      <c r="J61" s="257"/>
      <c r="K61" s="257"/>
      <c r="L61" s="700" t="s">
        <v>64</v>
      </c>
      <c r="M61" s="701" t="s">
        <v>3</v>
      </c>
      <c r="N61" s="702" t="s">
        <v>4</v>
      </c>
      <c r="O61" s="701" t="s">
        <v>282</v>
      </c>
      <c r="P61" s="701"/>
      <c r="Q61" s="701" t="s">
        <v>298</v>
      </c>
      <c r="R61" s="704"/>
    </row>
    <row r="62" spans="1:18" ht="18" customHeight="1" x14ac:dyDescent="0.2">
      <c r="A62" s="651"/>
      <c r="B62" s="652"/>
      <c r="C62" s="652"/>
      <c r="D62" s="653"/>
      <c r="E62" s="258"/>
      <c r="F62" s="250"/>
      <c r="G62" s="250"/>
      <c r="H62" s="259"/>
      <c r="I62" s="250" t="s">
        <v>62</v>
      </c>
      <c r="J62" s="250"/>
      <c r="K62" s="250"/>
      <c r="L62" s="692"/>
      <c r="M62" s="696"/>
      <c r="N62" s="703"/>
      <c r="O62" s="696"/>
      <c r="P62" s="696"/>
      <c r="Q62" s="696"/>
      <c r="R62" s="698"/>
    </row>
    <row r="63" spans="1:18" ht="18" customHeight="1" x14ac:dyDescent="0.2">
      <c r="A63" s="651"/>
      <c r="B63" s="652"/>
      <c r="C63" s="652"/>
      <c r="D63" s="653"/>
      <c r="E63" s="258"/>
      <c r="F63" s="250"/>
      <c r="G63" s="250"/>
      <c r="H63" s="260"/>
      <c r="I63" s="250" t="s">
        <v>65</v>
      </c>
      <c r="J63" s="250"/>
      <c r="K63" s="250"/>
      <c r="L63" s="692" t="e">
        <f>Résultats!#REF!</f>
        <v>#REF!</v>
      </c>
      <c r="M63" s="694" t="e">
        <f>Résultats!#REF!</f>
        <v>#REF!</v>
      </c>
      <c r="N63" s="696" t="e">
        <f>Résultats!#REF!</f>
        <v>#REF!</v>
      </c>
      <c r="O63" s="696" t="e">
        <f>Résultats!#REF!</f>
        <v>#REF!</v>
      </c>
      <c r="P63" s="696" t="e">
        <f>Résultats!#REF!</f>
        <v>#REF!</v>
      </c>
      <c r="Q63" s="696" t="str">
        <f t="shared" ref="Q63:R64" ca="1" si="2">MID(CELL("nomfichier"),FIND("]",CELL("nomfichier"))+1,20)</f>
        <v>Hommes</v>
      </c>
      <c r="R63" s="698" t="str">
        <f t="shared" ca="1" si="2"/>
        <v>Hommes</v>
      </c>
    </row>
    <row r="64" spans="1:18" ht="18" customHeight="1" thickBot="1" x14ac:dyDescent="0.25">
      <c r="A64" s="651"/>
      <c r="B64" s="652"/>
      <c r="C64" s="652"/>
      <c r="D64" s="653"/>
      <c r="E64" s="258"/>
      <c r="F64" s="250"/>
      <c r="G64" s="250"/>
      <c r="H64" s="250"/>
      <c r="I64" s="250"/>
      <c r="J64" s="250"/>
      <c r="K64" s="250"/>
      <c r="L64" s="693"/>
      <c r="M64" s="695"/>
      <c r="N64" s="697"/>
      <c r="O64" s="697"/>
      <c r="P64" s="697"/>
      <c r="Q64" s="697" t="str">
        <f t="shared" ca="1" si="2"/>
        <v>Hommes</v>
      </c>
      <c r="R64" s="699" t="str">
        <f t="shared" ca="1" si="2"/>
        <v>Hommes</v>
      </c>
    </row>
    <row r="65" spans="1:18" ht="18" customHeight="1" thickBot="1" x14ac:dyDescent="0.25">
      <c r="A65" s="654"/>
      <c r="B65" s="655"/>
      <c r="C65" s="655"/>
      <c r="D65" s="656"/>
      <c r="E65" s="258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61"/>
    </row>
    <row r="66" spans="1:18" ht="18" customHeight="1" x14ac:dyDescent="0.2">
      <c r="A66" s="282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61"/>
    </row>
    <row r="67" spans="1:18" ht="18" customHeight="1" x14ac:dyDescent="0.2">
      <c r="A67" s="282"/>
      <c r="B67" s="250"/>
      <c r="C67" s="250"/>
      <c r="D67" s="250"/>
      <c r="E67" s="250"/>
      <c r="F67" s="250"/>
      <c r="G67" s="250"/>
      <c r="H67" s="260" t="s">
        <v>68</v>
      </c>
      <c r="I67" s="260" t="s">
        <v>69</v>
      </c>
      <c r="J67" s="260" t="s">
        <v>70</v>
      </c>
      <c r="K67" s="260" t="s">
        <v>71</v>
      </c>
      <c r="L67" s="260" t="s">
        <v>72</v>
      </c>
      <c r="M67" s="260" t="s">
        <v>73</v>
      </c>
      <c r="N67" s="260" t="s">
        <v>74</v>
      </c>
      <c r="O67" s="262" t="s">
        <v>75</v>
      </c>
      <c r="P67" s="262"/>
      <c r="Q67" s="262" t="s">
        <v>76</v>
      </c>
      <c r="R67" s="283"/>
    </row>
    <row r="68" spans="1:18" ht="18" customHeight="1" x14ac:dyDescent="0.2">
      <c r="A68" s="282"/>
      <c r="B68" s="263" t="s">
        <v>77</v>
      </c>
      <c r="C68" s="264" t="e">
        <f>VLOOKUP(L63,matches,5,FALSE)</f>
        <v>#REF!</v>
      </c>
      <c r="D68" s="265"/>
      <c r="E68" s="265"/>
      <c r="F68" s="266"/>
      <c r="G68" s="250"/>
      <c r="H68" s="260">
        <v>1</v>
      </c>
      <c r="I68" s="260" t="s">
        <v>78</v>
      </c>
      <c r="J68" s="260"/>
      <c r="K68" s="260"/>
      <c r="L68" s="260"/>
      <c r="M68" s="260"/>
      <c r="N68" s="260"/>
      <c r="O68" s="267"/>
      <c r="P68" s="268"/>
      <c r="Q68" s="267"/>
      <c r="R68" s="284"/>
    </row>
    <row r="69" spans="1:18" ht="18" customHeight="1" x14ac:dyDescent="0.2">
      <c r="A69" s="282"/>
      <c r="B69" s="269" t="s">
        <v>79</v>
      </c>
      <c r="C69" s="270" t="e">
        <f>VLOOKUP(C68,clubs,2,TRUE)</f>
        <v>#REF!</v>
      </c>
      <c r="D69" s="705" t="s">
        <v>264</v>
      </c>
      <c r="E69" s="705"/>
      <c r="F69" s="271"/>
      <c r="G69" s="250"/>
      <c r="H69" s="260">
        <v>2</v>
      </c>
      <c r="I69" s="260" t="s">
        <v>80</v>
      </c>
      <c r="J69" s="260"/>
      <c r="K69" s="260"/>
      <c r="L69" s="260"/>
      <c r="M69" s="260"/>
      <c r="N69" s="260"/>
      <c r="O69" s="267"/>
      <c r="P69" s="268"/>
      <c r="Q69" s="267"/>
      <c r="R69" s="284"/>
    </row>
    <row r="70" spans="1:18" ht="18" customHeight="1" x14ac:dyDescent="0.2">
      <c r="A70" s="282"/>
      <c r="B70" s="272" t="s">
        <v>81</v>
      </c>
      <c r="C70" s="273"/>
      <c r="D70" s="174"/>
      <c r="E70" s="174" t="s">
        <v>261</v>
      </c>
      <c r="F70" s="174" t="s">
        <v>82</v>
      </c>
      <c r="G70" s="250"/>
      <c r="H70" s="260">
        <v>3</v>
      </c>
      <c r="I70" s="260" t="s">
        <v>83</v>
      </c>
      <c r="J70" s="260"/>
      <c r="K70" s="260"/>
      <c r="L70" s="260"/>
      <c r="M70" s="260"/>
      <c r="N70" s="260"/>
      <c r="O70" s="267"/>
      <c r="P70" s="274"/>
      <c r="Q70" s="267"/>
      <c r="R70" s="285"/>
    </row>
    <row r="71" spans="1:18" ht="18" customHeight="1" x14ac:dyDescent="0.2">
      <c r="A71" s="282"/>
      <c r="B71" s="275"/>
      <c r="C71" s="276"/>
      <c r="D71" s="174"/>
      <c r="E71" s="277" t="e">
        <f>VLOOKUP(C$68,joueurs3,3,FALSE)</f>
        <v>#REF!</v>
      </c>
      <c r="F71" s="174"/>
      <c r="G71" s="250"/>
      <c r="H71" s="260">
        <v>4</v>
      </c>
      <c r="I71" s="260" t="s">
        <v>84</v>
      </c>
      <c r="J71" s="260"/>
      <c r="K71" s="260"/>
      <c r="L71" s="260"/>
      <c r="M71" s="260"/>
      <c r="N71" s="260"/>
      <c r="O71" s="267"/>
      <c r="P71" s="268"/>
      <c r="Q71" s="267"/>
      <c r="R71" s="284"/>
    </row>
    <row r="72" spans="1:18" ht="18" customHeight="1" x14ac:dyDescent="0.2">
      <c r="A72" s="282"/>
      <c r="B72" s="275"/>
      <c r="C72" s="276"/>
      <c r="D72" s="174"/>
      <c r="E72" s="277" t="e">
        <f>VLOOKUP(C$68,joueurs3,4,FALSE)</f>
        <v>#REF!</v>
      </c>
      <c r="F72" s="174"/>
      <c r="G72" s="250"/>
      <c r="H72" s="260">
        <v>5</v>
      </c>
      <c r="I72" s="260" t="s">
        <v>85</v>
      </c>
      <c r="J72" s="260"/>
      <c r="K72" s="260"/>
      <c r="L72" s="260"/>
      <c r="M72" s="260"/>
      <c r="N72" s="260"/>
      <c r="O72" s="267"/>
      <c r="P72" s="268"/>
      <c r="Q72" s="267"/>
      <c r="R72" s="284"/>
    </row>
    <row r="73" spans="1:18" ht="18" customHeight="1" x14ac:dyDescent="0.2">
      <c r="A73" s="282"/>
      <c r="B73" s="275"/>
      <c r="C73" s="276"/>
      <c r="D73" s="174"/>
      <c r="E73" s="277" t="e">
        <f>VLOOKUP(C$68,joueurs3,5,FALSE)</f>
        <v>#REF!</v>
      </c>
      <c r="F73" s="174"/>
      <c r="G73" s="250"/>
      <c r="H73" s="260">
        <v>6</v>
      </c>
      <c r="I73" s="260" t="s">
        <v>86</v>
      </c>
      <c r="J73" s="260"/>
      <c r="K73" s="260"/>
      <c r="L73" s="260"/>
      <c r="M73" s="260"/>
      <c r="N73" s="260"/>
      <c r="O73" s="267"/>
      <c r="P73" s="268"/>
      <c r="Q73" s="267"/>
      <c r="R73" s="284"/>
    </row>
    <row r="74" spans="1:18" ht="18" customHeight="1" x14ac:dyDescent="0.2">
      <c r="A74" s="282"/>
      <c r="B74" s="275"/>
      <c r="C74" s="276"/>
      <c r="D74" s="174"/>
      <c r="E74" s="277" t="e">
        <f>VLOOKUP(C$68,joueurs3,6,FALSE)</f>
        <v>#REF!</v>
      </c>
      <c r="F74" s="174"/>
      <c r="G74" s="250"/>
      <c r="H74" s="260">
        <v>7</v>
      </c>
      <c r="I74" s="260" t="s">
        <v>87</v>
      </c>
      <c r="J74" s="260"/>
      <c r="K74" s="260"/>
      <c r="L74" s="260"/>
      <c r="M74" s="260"/>
      <c r="N74" s="260"/>
      <c r="O74" s="267"/>
      <c r="P74" s="268"/>
      <c r="Q74" s="267"/>
      <c r="R74" s="284"/>
    </row>
    <row r="75" spans="1:18" ht="18" customHeight="1" x14ac:dyDescent="0.2">
      <c r="A75" s="282"/>
      <c r="B75" s="250"/>
      <c r="C75" s="250"/>
      <c r="D75" s="250"/>
      <c r="E75" s="250"/>
      <c r="F75" s="250"/>
      <c r="G75" s="250"/>
      <c r="H75" s="260">
        <v>8</v>
      </c>
      <c r="I75" s="260" t="s">
        <v>88</v>
      </c>
      <c r="J75" s="260"/>
      <c r="K75" s="260"/>
      <c r="L75" s="260"/>
      <c r="M75" s="260"/>
      <c r="N75" s="260"/>
      <c r="O75" s="267"/>
      <c r="P75" s="268"/>
      <c r="Q75" s="267"/>
      <c r="R75" s="284"/>
    </row>
    <row r="76" spans="1:18" ht="18" customHeight="1" x14ac:dyDescent="0.2">
      <c r="A76" s="282"/>
      <c r="B76" s="263" t="s">
        <v>89</v>
      </c>
      <c r="C76" s="264" t="e">
        <f>VLOOKUP(L63,matches,6,FALSE)</f>
        <v>#REF!</v>
      </c>
      <c r="D76" s="265"/>
      <c r="E76" s="265"/>
      <c r="F76" s="266"/>
      <c r="G76" s="250"/>
      <c r="H76" s="260">
        <v>9</v>
      </c>
      <c r="I76" s="260" t="s">
        <v>90</v>
      </c>
      <c r="J76" s="260"/>
      <c r="K76" s="260"/>
      <c r="L76" s="260"/>
      <c r="M76" s="260"/>
      <c r="N76" s="260"/>
      <c r="O76" s="267"/>
      <c r="P76" s="268"/>
      <c r="Q76" s="267"/>
      <c r="R76" s="284"/>
    </row>
    <row r="77" spans="1:18" ht="18" customHeight="1" x14ac:dyDescent="0.2">
      <c r="A77" s="282"/>
      <c r="B77" s="269" t="s">
        <v>79</v>
      </c>
      <c r="C77" s="270" t="e">
        <f>VLOOKUP(C76,clubs,2,TRUE)</f>
        <v>#REF!</v>
      </c>
      <c r="D77" s="705" t="s">
        <v>264</v>
      </c>
      <c r="E77" s="705"/>
      <c r="F77" s="271"/>
      <c r="G77" s="250"/>
      <c r="H77" s="260">
        <v>10</v>
      </c>
      <c r="I77" s="260" t="s">
        <v>60</v>
      </c>
      <c r="J77" s="260"/>
      <c r="K77" s="260"/>
      <c r="L77" s="260"/>
      <c r="M77" s="260"/>
      <c r="N77" s="260"/>
      <c r="O77" s="267"/>
      <c r="P77" s="268"/>
      <c r="Q77" s="267"/>
      <c r="R77" s="284"/>
    </row>
    <row r="78" spans="1:18" ht="18" customHeight="1" x14ac:dyDescent="0.2">
      <c r="A78" s="282"/>
      <c r="B78" s="272" t="s">
        <v>81</v>
      </c>
      <c r="C78" s="273"/>
      <c r="D78" s="174"/>
      <c r="E78" s="174" t="s">
        <v>261</v>
      </c>
      <c r="F78" s="174" t="s">
        <v>82</v>
      </c>
      <c r="G78" s="250"/>
      <c r="H78" s="260">
        <v>11</v>
      </c>
      <c r="I78" s="260" t="s">
        <v>91</v>
      </c>
      <c r="J78" s="260"/>
      <c r="K78" s="260"/>
      <c r="L78" s="260"/>
      <c r="M78" s="260"/>
      <c r="N78" s="260"/>
      <c r="O78" s="267"/>
      <c r="P78" s="268"/>
      <c r="Q78" s="267"/>
      <c r="R78" s="284"/>
    </row>
    <row r="79" spans="1:18" ht="18" customHeight="1" x14ac:dyDescent="0.2">
      <c r="A79" s="282"/>
      <c r="B79" s="275"/>
      <c r="C79" s="276"/>
      <c r="D79" s="174"/>
      <c r="E79" s="277" t="e">
        <f>VLOOKUP(C$76,joueurs3,3,FALSE)</f>
        <v>#REF!</v>
      </c>
      <c r="F79" s="174"/>
      <c r="G79" s="250"/>
      <c r="H79" s="260">
        <v>12</v>
      </c>
      <c r="I79" s="260" t="s">
        <v>59</v>
      </c>
      <c r="J79" s="260"/>
      <c r="K79" s="260"/>
      <c r="L79" s="260"/>
      <c r="M79" s="260"/>
      <c r="N79" s="260"/>
      <c r="O79" s="267"/>
      <c r="P79" s="268"/>
      <c r="Q79" s="267"/>
      <c r="R79" s="284"/>
    </row>
    <row r="80" spans="1:18" ht="18" customHeight="1" x14ac:dyDescent="0.2">
      <c r="A80" s="282"/>
      <c r="B80" s="275"/>
      <c r="C80" s="276"/>
      <c r="D80" s="174"/>
      <c r="E80" s="277" t="e">
        <f>VLOOKUP(C$76,joueurs3,4,FALSE)</f>
        <v>#REF!</v>
      </c>
      <c r="F80" s="174"/>
      <c r="G80" s="250"/>
      <c r="H80" s="260">
        <v>13</v>
      </c>
      <c r="I80" s="260" t="s">
        <v>92</v>
      </c>
      <c r="J80" s="260"/>
      <c r="K80" s="260"/>
      <c r="L80" s="260"/>
      <c r="M80" s="260"/>
      <c r="N80" s="260"/>
      <c r="O80" s="267"/>
      <c r="P80" s="268"/>
      <c r="Q80" s="267"/>
      <c r="R80" s="284"/>
    </row>
    <row r="81" spans="1:18" ht="18" customHeight="1" x14ac:dyDescent="0.2">
      <c r="A81" s="282"/>
      <c r="B81" s="275"/>
      <c r="C81" s="276"/>
      <c r="D81" s="174"/>
      <c r="E81" s="277" t="e">
        <f>VLOOKUP(C$76,joueurs3,5,FALSE)</f>
        <v>#REF!</v>
      </c>
      <c r="F81" s="174"/>
      <c r="G81" s="250"/>
      <c r="H81" s="260">
        <v>14</v>
      </c>
      <c r="I81" s="260" t="s">
        <v>93</v>
      </c>
      <c r="J81" s="260"/>
      <c r="K81" s="260"/>
      <c r="L81" s="260"/>
      <c r="M81" s="260"/>
      <c r="N81" s="260"/>
      <c r="O81" s="267"/>
      <c r="P81" s="268"/>
      <c r="Q81" s="267"/>
      <c r="R81" s="284"/>
    </row>
    <row r="82" spans="1:18" ht="18" customHeight="1" x14ac:dyDescent="0.2">
      <c r="A82" s="282"/>
      <c r="B82" s="275"/>
      <c r="C82" s="276"/>
      <c r="D82" s="174"/>
      <c r="E82" s="277" t="e">
        <f>VLOOKUP(C$76,joueurs3,6,FALSE)</f>
        <v>#REF!</v>
      </c>
      <c r="F82" s="174"/>
      <c r="G82" s="250"/>
      <c r="H82" s="260">
        <v>15</v>
      </c>
      <c r="I82" s="260" t="s">
        <v>94</v>
      </c>
      <c r="J82" s="260"/>
      <c r="K82" s="260"/>
      <c r="L82" s="260"/>
      <c r="M82" s="260"/>
      <c r="N82" s="260"/>
      <c r="O82" s="267"/>
      <c r="P82" s="268"/>
      <c r="Q82" s="267"/>
      <c r="R82" s="284"/>
    </row>
    <row r="83" spans="1:18" ht="18" customHeight="1" x14ac:dyDescent="0.2">
      <c r="A83" s="282"/>
      <c r="B83" s="250"/>
      <c r="C83" s="250"/>
      <c r="D83" s="250"/>
      <c r="E83" s="250"/>
      <c r="F83" s="250"/>
      <c r="G83" s="250"/>
      <c r="H83" s="260">
        <v>16</v>
      </c>
      <c r="I83" s="260" t="s">
        <v>95</v>
      </c>
      <c r="J83" s="260"/>
      <c r="K83" s="260"/>
      <c r="L83" s="260"/>
      <c r="M83" s="260"/>
      <c r="N83" s="260"/>
      <c r="O83" s="267"/>
      <c r="P83" s="268"/>
      <c r="Q83" s="267"/>
      <c r="R83" s="284"/>
    </row>
    <row r="84" spans="1:18" ht="18" customHeight="1" thickBot="1" x14ac:dyDescent="0.25">
      <c r="A84" s="282"/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61"/>
    </row>
    <row r="85" spans="1:18" ht="18" customHeight="1" thickBot="1" x14ac:dyDescent="0.25">
      <c r="A85" s="282"/>
      <c r="B85" s="263" t="s">
        <v>96</v>
      </c>
      <c r="C85" s="265" t="s">
        <v>97</v>
      </c>
      <c r="D85" s="265"/>
      <c r="E85" s="265"/>
      <c r="F85" s="265" t="s">
        <v>98</v>
      </c>
      <c r="G85" s="265"/>
      <c r="H85" s="266"/>
      <c r="I85" s="250"/>
      <c r="J85" s="250"/>
      <c r="K85" s="250"/>
      <c r="L85" s="250"/>
      <c r="M85" s="278" t="s">
        <v>99</v>
      </c>
      <c r="N85" s="279"/>
      <c r="O85" s="278" t="s">
        <v>100</v>
      </c>
      <c r="P85" s="280"/>
      <c r="Q85" s="278"/>
      <c r="R85" s="279"/>
    </row>
    <row r="86" spans="1:18" ht="18" customHeight="1" x14ac:dyDescent="0.2">
      <c r="A86" s="282"/>
      <c r="B86" s="269" t="s">
        <v>101</v>
      </c>
      <c r="C86" s="270" t="s">
        <v>97</v>
      </c>
      <c r="D86" s="270"/>
      <c r="E86" s="270"/>
      <c r="F86" s="270"/>
      <c r="G86" s="270"/>
      <c r="H86" s="271"/>
      <c r="I86" s="250"/>
      <c r="J86" s="250"/>
      <c r="K86" s="250"/>
      <c r="L86" s="250"/>
      <c r="M86" s="250"/>
      <c r="N86" s="250"/>
      <c r="O86" s="250"/>
      <c r="P86" s="250"/>
      <c r="Q86" s="250"/>
      <c r="R86" s="261"/>
    </row>
    <row r="87" spans="1:18" ht="18" customHeight="1" x14ac:dyDescent="0.2">
      <c r="A87" s="282"/>
      <c r="B87" s="263" t="s">
        <v>102</v>
      </c>
      <c r="C87" s="265" t="s">
        <v>97</v>
      </c>
      <c r="D87" s="265"/>
      <c r="E87" s="265"/>
      <c r="F87" s="265" t="s">
        <v>98</v>
      </c>
      <c r="G87" s="265"/>
      <c r="H87" s="266"/>
      <c r="I87" s="250"/>
      <c r="J87" s="250"/>
      <c r="K87" s="250"/>
      <c r="L87" s="250"/>
      <c r="M87" s="250" t="s">
        <v>103</v>
      </c>
      <c r="N87" s="250"/>
      <c r="O87" s="250"/>
      <c r="P87" s="250"/>
      <c r="Q87" s="250"/>
      <c r="R87" s="261"/>
    </row>
    <row r="88" spans="1:18" ht="18" customHeight="1" x14ac:dyDescent="0.2">
      <c r="A88" s="282"/>
      <c r="B88" s="269" t="s">
        <v>101</v>
      </c>
      <c r="C88" s="270" t="s">
        <v>97</v>
      </c>
      <c r="D88" s="270"/>
      <c r="E88" s="270"/>
      <c r="F88" s="270"/>
      <c r="G88" s="270"/>
      <c r="H88" s="271"/>
      <c r="I88" s="250"/>
      <c r="J88" s="250"/>
      <c r="K88" s="250"/>
      <c r="L88" s="250"/>
      <c r="M88" s="250"/>
      <c r="N88" s="250"/>
      <c r="O88" s="250"/>
      <c r="P88" s="250"/>
      <c r="Q88" s="250"/>
      <c r="R88" s="261"/>
    </row>
    <row r="89" spans="1:18" ht="18" customHeight="1" x14ac:dyDescent="0.2">
      <c r="A89" s="282"/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61"/>
    </row>
    <row r="90" spans="1:18" ht="18" customHeight="1" thickBot="1" x14ac:dyDescent="0.25">
      <c r="A90" s="286"/>
      <c r="B90" s="281" t="s">
        <v>104</v>
      </c>
      <c r="C90" s="281" t="s">
        <v>281</v>
      </c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7"/>
    </row>
    <row r="91" spans="1:18" ht="18" customHeight="1" x14ac:dyDescent="0.2">
      <c r="A91" s="648" t="s">
        <v>297</v>
      </c>
      <c r="B91" s="649"/>
      <c r="C91" s="649"/>
      <c r="D91" s="650"/>
      <c r="E91" s="256"/>
      <c r="F91" s="257"/>
      <c r="G91" s="257"/>
      <c r="H91" s="257"/>
      <c r="I91" s="257"/>
      <c r="J91" s="257"/>
      <c r="K91" s="257"/>
      <c r="L91" s="700" t="s">
        <v>64</v>
      </c>
      <c r="M91" s="701" t="s">
        <v>3</v>
      </c>
      <c r="N91" s="702" t="s">
        <v>4</v>
      </c>
      <c r="O91" s="701" t="s">
        <v>282</v>
      </c>
      <c r="P91" s="701"/>
      <c r="Q91" s="701" t="s">
        <v>298</v>
      </c>
      <c r="R91" s="704"/>
    </row>
    <row r="92" spans="1:18" ht="18" customHeight="1" x14ac:dyDescent="0.2">
      <c r="A92" s="651"/>
      <c r="B92" s="652"/>
      <c r="C92" s="652"/>
      <c r="D92" s="653"/>
      <c r="E92" s="258"/>
      <c r="F92" s="250"/>
      <c r="G92" s="250"/>
      <c r="H92" s="259"/>
      <c r="I92" s="250" t="s">
        <v>62</v>
      </c>
      <c r="J92" s="250"/>
      <c r="K92" s="250"/>
      <c r="L92" s="692"/>
      <c r="M92" s="696"/>
      <c r="N92" s="703"/>
      <c r="O92" s="696"/>
      <c r="P92" s="696"/>
      <c r="Q92" s="696"/>
      <c r="R92" s="698"/>
    </row>
    <row r="93" spans="1:18" ht="18" customHeight="1" x14ac:dyDescent="0.2">
      <c r="A93" s="651"/>
      <c r="B93" s="652"/>
      <c r="C93" s="652"/>
      <c r="D93" s="653"/>
      <c r="E93" s="258"/>
      <c r="F93" s="250"/>
      <c r="G93" s="250"/>
      <c r="H93" s="260"/>
      <c r="I93" s="250" t="s">
        <v>65</v>
      </c>
      <c r="J93" s="250"/>
      <c r="K93" s="250"/>
      <c r="L93" s="692" t="e">
        <f>Résultats!#REF!</f>
        <v>#REF!</v>
      </c>
      <c r="M93" s="694" t="e">
        <f>Résultats!#REF!</f>
        <v>#REF!</v>
      </c>
      <c r="N93" s="696" t="e">
        <f>Résultats!#REF!</f>
        <v>#REF!</v>
      </c>
      <c r="O93" s="696" t="e">
        <f>Résultats!#REF!</f>
        <v>#REF!</v>
      </c>
      <c r="P93" s="696" t="e">
        <f>Résultats!#REF!</f>
        <v>#REF!</v>
      </c>
      <c r="Q93" s="696" t="str">
        <f t="shared" ref="Q93:R94" ca="1" si="3">MID(CELL("nomfichier"),FIND("]",CELL("nomfichier"))+1,20)</f>
        <v>Hommes</v>
      </c>
      <c r="R93" s="698" t="str">
        <f t="shared" ca="1" si="3"/>
        <v>Hommes</v>
      </c>
    </row>
    <row r="94" spans="1:18" ht="18" customHeight="1" thickBot="1" x14ac:dyDescent="0.25">
      <c r="A94" s="651"/>
      <c r="B94" s="652"/>
      <c r="C94" s="652"/>
      <c r="D94" s="653"/>
      <c r="E94" s="258"/>
      <c r="F94" s="250"/>
      <c r="G94" s="250"/>
      <c r="H94" s="250"/>
      <c r="I94" s="250"/>
      <c r="J94" s="250"/>
      <c r="K94" s="250"/>
      <c r="L94" s="693"/>
      <c r="M94" s="695"/>
      <c r="N94" s="697"/>
      <c r="O94" s="697"/>
      <c r="P94" s="697"/>
      <c r="Q94" s="697" t="str">
        <f t="shared" ca="1" si="3"/>
        <v>Hommes</v>
      </c>
      <c r="R94" s="699" t="str">
        <f t="shared" ca="1" si="3"/>
        <v>Hommes</v>
      </c>
    </row>
    <row r="95" spans="1:18" ht="18" customHeight="1" thickBot="1" x14ac:dyDescent="0.25">
      <c r="A95" s="654"/>
      <c r="B95" s="655"/>
      <c r="C95" s="655"/>
      <c r="D95" s="656"/>
      <c r="E95" s="258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61"/>
    </row>
    <row r="96" spans="1:18" ht="18" customHeight="1" x14ac:dyDescent="0.2">
      <c r="A96" s="282"/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61"/>
    </row>
    <row r="97" spans="1:18" ht="18" customHeight="1" x14ac:dyDescent="0.2">
      <c r="A97" s="282"/>
      <c r="B97" s="250"/>
      <c r="C97" s="250"/>
      <c r="D97" s="250"/>
      <c r="E97" s="250"/>
      <c r="F97" s="250"/>
      <c r="G97" s="250"/>
      <c r="H97" s="260" t="s">
        <v>68</v>
      </c>
      <c r="I97" s="260" t="s">
        <v>69</v>
      </c>
      <c r="J97" s="260" t="s">
        <v>70</v>
      </c>
      <c r="K97" s="260" t="s">
        <v>71</v>
      </c>
      <c r="L97" s="260" t="s">
        <v>72</v>
      </c>
      <c r="M97" s="260" t="s">
        <v>73</v>
      </c>
      <c r="N97" s="260" t="s">
        <v>74</v>
      </c>
      <c r="O97" s="262" t="s">
        <v>75</v>
      </c>
      <c r="P97" s="262"/>
      <c r="Q97" s="262" t="s">
        <v>76</v>
      </c>
      <c r="R97" s="283"/>
    </row>
    <row r="98" spans="1:18" ht="18" customHeight="1" x14ac:dyDescent="0.2">
      <c r="A98" s="282"/>
      <c r="B98" s="263" t="s">
        <v>77</v>
      </c>
      <c r="C98" s="264" t="e">
        <f>VLOOKUP(L93,matches,5,FALSE)</f>
        <v>#REF!</v>
      </c>
      <c r="D98" s="265"/>
      <c r="E98" s="265"/>
      <c r="F98" s="266"/>
      <c r="G98" s="250"/>
      <c r="H98" s="260">
        <v>1</v>
      </c>
      <c r="I98" s="260" t="s">
        <v>78</v>
      </c>
      <c r="J98" s="260"/>
      <c r="K98" s="260"/>
      <c r="L98" s="260"/>
      <c r="M98" s="260"/>
      <c r="N98" s="260"/>
      <c r="O98" s="267"/>
      <c r="P98" s="268"/>
      <c r="Q98" s="267"/>
      <c r="R98" s="284"/>
    </row>
    <row r="99" spans="1:18" ht="18" customHeight="1" x14ac:dyDescent="0.2">
      <c r="A99" s="282"/>
      <c r="B99" s="269" t="s">
        <v>79</v>
      </c>
      <c r="C99" s="270" t="e">
        <f>VLOOKUP(C98,clubs,2,TRUE)</f>
        <v>#REF!</v>
      </c>
      <c r="D99" s="705" t="s">
        <v>264</v>
      </c>
      <c r="E99" s="705"/>
      <c r="F99" s="271"/>
      <c r="G99" s="250"/>
      <c r="H99" s="260">
        <v>2</v>
      </c>
      <c r="I99" s="260" t="s">
        <v>80</v>
      </c>
      <c r="J99" s="260"/>
      <c r="K99" s="260"/>
      <c r="L99" s="260"/>
      <c r="M99" s="260"/>
      <c r="N99" s="260"/>
      <c r="O99" s="267"/>
      <c r="P99" s="268"/>
      <c r="Q99" s="267"/>
      <c r="R99" s="284"/>
    </row>
    <row r="100" spans="1:18" ht="18" customHeight="1" x14ac:dyDescent="0.2">
      <c r="A100" s="282"/>
      <c r="B100" s="272" t="s">
        <v>81</v>
      </c>
      <c r="C100" s="273"/>
      <c r="D100" s="174"/>
      <c r="E100" s="174" t="s">
        <v>261</v>
      </c>
      <c r="F100" s="174" t="s">
        <v>82</v>
      </c>
      <c r="G100" s="250"/>
      <c r="H100" s="260">
        <v>3</v>
      </c>
      <c r="I100" s="260" t="s">
        <v>83</v>
      </c>
      <c r="J100" s="260"/>
      <c r="K100" s="260"/>
      <c r="L100" s="260"/>
      <c r="M100" s="260"/>
      <c r="N100" s="260"/>
      <c r="O100" s="267"/>
      <c r="P100" s="274"/>
      <c r="Q100" s="267"/>
      <c r="R100" s="285"/>
    </row>
    <row r="101" spans="1:18" ht="18" customHeight="1" x14ac:dyDescent="0.2">
      <c r="A101" s="282"/>
      <c r="B101" s="275"/>
      <c r="C101" s="276"/>
      <c r="D101" s="174"/>
      <c r="E101" s="277" t="e">
        <f>VLOOKUP(C$98,joueurs3,3,FALSE)</f>
        <v>#REF!</v>
      </c>
      <c r="F101" s="174"/>
      <c r="G101" s="250"/>
      <c r="H101" s="260">
        <v>4</v>
      </c>
      <c r="I101" s="260" t="s">
        <v>84</v>
      </c>
      <c r="J101" s="260"/>
      <c r="K101" s="260"/>
      <c r="L101" s="260"/>
      <c r="M101" s="260"/>
      <c r="N101" s="260"/>
      <c r="O101" s="267"/>
      <c r="P101" s="268"/>
      <c r="Q101" s="267"/>
      <c r="R101" s="284"/>
    </row>
    <row r="102" spans="1:18" ht="18" customHeight="1" x14ac:dyDescent="0.2">
      <c r="A102" s="282"/>
      <c r="B102" s="275"/>
      <c r="C102" s="276"/>
      <c r="D102" s="174"/>
      <c r="E102" s="277" t="e">
        <f>VLOOKUP(C$98,joueurs3,4,FALSE)</f>
        <v>#REF!</v>
      </c>
      <c r="F102" s="174"/>
      <c r="G102" s="250"/>
      <c r="H102" s="260">
        <v>5</v>
      </c>
      <c r="I102" s="260" t="s">
        <v>85</v>
      </c>
      <c r="J102" s="260"/>
      <c r="K102" s="260"/>
      <c r="L102" s="260"/>
      <c r="M102" s="260"/>
      <c r="N102" s="260"/>
      <c r="O102" s="267"/>
      <c r="P102" s="268"/>
      <c r="Q102" s="267"/>
      <c r="R102" s="284"/>
    </row>
    <row r="103" spans="1:18" ht="18" customHeight="1" x14ac:dyDescent="0.2">
      <c r="A103" s="282"/>
      <c r="B103" s="275"/>
      <c r="C103" s="276"/>
      <c r="D103" s="174"/>
      <c r="E103" s="277" t="e">
        <f>VLOOKUP(C$98,joueurs3,5,FALSE)</f>
        <v>#REF!</v>
      </c>
      <c r="F103" s="174"/>
      <c r="G103" s="250"/>
      <c r="H103" s="260">
        <v>6</v>
      </c>
      <c r="I103" s="260" t="s">
        <v>86</v>
      </c>
      <c r="J103" s="260"/>
      <c r="K103" s="260"/>
      <c r="L103" s="260"/>
      <c r="M103" s="260"/>
      <c r="N103" s="260"/>
      <c r="O103" s="267"/>
      <c r="P103" s="268"/>
      <c r="Q103" s="267"/>
      <c r="R103" s="284"/>
    </row>
    <row r="104" spans="1:18" ht="18" customHeight="1" x14ac:dyDescent="0.2">
      <c r="A104" s="282"/>
      <c r="B104" s="275"/>
      <c r="C104" s="276"/>
      <c r="D104" s="174"/>
      <c r="E104" s="277" t="e">
        <f>VLOOKUP(C$98,joueurs3,6,FALSE)</f>
        <v>#REF!</v>
      </c>
      <c r="F104" s="174"/>
      <c r="G104" s="250"/>
      <c r="H104" s="260">
        <v>7</v>
      </c>
      <c r="I104" s="260" t="s">
        <v>87</v>
      </c>
      <c r="J104" s="260"/>
      <c r="K104" s="260"/>
      <c r="L104" s="260"/>
      <c r="M104" s="260"/>
      <c r="N104" s="260"/>
      <c r="O104" s="267"/>
      <c r="P104" s="268"/>
      <c r="Q104" s="267"/>
      <c r="R104" s="284"/>
    </row>
    <row r="105" spans="1:18" ht="18" customHeight="1" x14ac:dyDescent="0.2">
      <c r="A105" s="282"/>
      <c r="B105" s="250"/>
      <c r="C105" s="250"/>
      <c r="D105" s="250"/>
      <c r="E105" s="250"/>
      <c r="F105" s="250"/>
      <c r="G105" s="250"/>
      <c r="H105" s="260">
        <v>8</v>
      </c>
      <c r="I105" s="260" t="s">
        <v>88</v>
      </c>
      <c r="J105" s="260"/>
      <c r="K105" s="260"/>
      <c r="L105" s="260"/>
      <c r="M105" s="260"/>
      <c r="N105" s="260"/>
      <c r="O105" s="267"/>
      <c r="P105" s="268"/>
      <c r="Q105" s="267"/>
      <c r="R105" s="284"/>
    </row>
    <row r="106" spans="1:18" ht="18" customHeight="1" x14ac:dyDescent="0.2">
      <c r="A106" s="282"/>
      <c r="B106" s="263" t="s">
        <v>89</v>
      </c>
      <c r="C106" s="264" t="e">
        <f>VLOOKUP(L93,matches,6,FALSE)</f>
        <v>#REF!</v>
      </c>
      <c r="D106" s="265"/>
      <c r="E106" s="265"/>
      <c r="F106" s="266"/>
      <c r="G106" s="250"/>
      <c r="H106" s="260">
        <v>9</v>
      </c>
      <c r="I106" s="260" t="s">
        <v>90</v>
      </c>
      <c r="J106" s="260"/>
      <c r="K106" s="260"/>
      <c r="L106" s="260"/>
      <c r="M106" s="260"/>
      <c r="N106" s="260"/>
      <c r="O106" s="267"/>
      <c r="P106" s="268"/>
      <c r="Q106" s="267"/>
      <c r="R106" s="284"/>
    </row>
    <row r="107" spans="1:18" ht="18" customHeight="1" x14ac:dyDescent="0.2">
      <c r="A107" s="282"/>
      <c r="B107" s="269" t="s">
        <v>79</v>
      </c>
      <c r="C107" s="270" t="e">
        <f>VLOOKUP(C106,clubs,2,TRUE)</f>
        <v>#REF!</v>
      </c>
      <c r="D107" s="705" t="s">
        <v>264</v>
      </c>
      <c r="E107" s="705"/>
      <c r="F107" s="271"/>
      <c r="G107" s="250"/>
      <c r="H107" s="260">
        <v>10</v>
      </c>
      <c r="I107" s="260" t="s">
        <v>60</v>
      </c>
      <c r="J107" s="260"/>
      <c r="K107" s="260"/>
      <c r="L107" s="260"/>
      <c r="M107" s="260"/>
      <c r="N107" s="260"/>
      <c r="O107" s="267"/>
      <c r="P107" s="268"/>
      <c r="Q107" s="267"/>
      <c r="R107" s="284"/>
    </row>
    <row r="108" spans="1:18" ht="18" customHeight="1" x14ac:dyDescent="0.2">
      <c r="A108" s="282"/>
      <c r="B108" s="272" t="s">
        <v>81</v>
      </c>
      <c r="C108" s="273"/>
      <c r="D108" s="174"/>
      <c r="E108" s="174" t="s">
        <v>261</v>
      </c>
      <c r="F108" s="174" t="s">
        <v>82</v>
      </c>
      <c r="G108" s="250"/>
      <c r="H108" s="260">
        <v>11</v>
      </c>
      <c r="I108" s="260" t="s">
        <v>91</v>
      </c>
      <c r="J108" s="260"/>
      <c r="K108" s="260"/>
      <c r="L108" s="260"/>
      <c r="M108" s="260"/>
      <c r="N108" s="260"/>
      <c r="O108" s="267"/>
      <c r="P108" s="268"/>
      <c r="Q108" s="267"/>
      <c r="R108" s="284"/>
    </row>
    <row r="109" spans="1:18" ht="18" customHeight="1" x14ac:dyDescent="0.2">
      <c r="A109" s="282"/>
      <c r="B109" s="275"/>
      <c r="C109" s="276"/>
      <c r="D109" s="174"/>
      <c r="E109" s="277" t="e">
        <f>VLOOKUP(C$106,joueurs3,3,FALSE)</f>
        <v>#REF!</v>
      </c>
      <c r="F109" s="174"/>
      <c r="G109" s="250"/>
      <c r="H109" s="260">
        <v>12</v>
      </c>
      <c r="I109" s="260" t="s">
        <v>59</v>
      </c>
      <c r="J109" s="260"/>
      <c r="K109" s="260"/>
      <c r="L109" s="260"/>
      <c r="M109" s="260"/>
      <c r="N109" s="260"/>
      <c r="O109" s="267"/>
      <c r="P109" s="268"/>
      <c r="Q109" s="267"/>
      <c r="R109" s="284"/>
    </row>
    <row r="110" spans="1:18" ht="18" customHeight="1" x14ac:dyDescent="0.2">
      <c r="A110" s="282"/>
      <c r="B110" s="275"/>
      <c r="C110" s="276"/>
      <c r="D110" s="174"/>
      <c r="E110" s="277" t="e">
        <f>VLOOKUP(C$106,joueurs3,4,FALSE)</f>
        <v>#REF!</v>
      </c>
      <c r="F110" s="174"/>
      <c r="G110" s="250"/>
      <c r="H110" s="260">
        <v>13</v>
      </c>
      <c r="I110" s="260" t="s">
        <v>92</v>
      </c>
      <c r="J110" s="260"/>
      <c r="K110" s="260"/>
      <c r="L110" s="260"/>
      <c r="M110" s="260"/>
      <c r="N110" s="260"/>
      <c r="O110" s="267"/>
      <c r="P110" s="268"/>
      <c r="Q110" s="267"/>
      <c r="R110" s="284"/>
    </row>
    <row r="111" spans="1:18" ht="18" customHeight="1" x14ac:dyDescent="0.2">
      <c r="A111" s="282"/>
      <c r="B111" s="275"/>
      <c r="C111" s="276"/>
      <c r="D111" s="174"/>
      <c r="E111" s="277" t="e">
        <f>VLOOKUP(C$106,joueurs3,5,FALSE)</f>
        <v>#REF!</v>
      </c>
      <c r="F111" s="174"/>
      <c r="G111" s="250"/>
      <c r="H111" s="260">
        <v>14</v>
      </c>
      <c r="I111" s="260" t="s">
        <v>93</v>
      </c>
      <c r="J111" s="260"/>
      <c r="K111" s="260"/>
      <c r="L111" s="260"/>
      <c r="M111" s="260"/>
      <c r="N111" s="260"/>
      <c r="O111" s="267"/>
      <c r="P111" s="268"/>
      <c r="Q111" s="267"/>
      <c r="R111" s="284"/>
    </row>
    <row r="112" spans="1:18" ht="18" customHeight="1" x14ac:dyDescent="0.2">
      <c r="A112" s="282"/>
      <c r="B112" s="275"/>
      <c r="C112" s="276"/>
      <c r="D112" s="174"/>
      <c r="E112" s="277" t="e">
        <f>VLOOKUP(C$106,joueurs3,6,FALSE)</f>
        <v>#REF!</v>
      </c>
      <c r="F112" s="174"/>
      <c r="G112" s="250"/>
      <c r="H112" s="260">
        <v>15</v>
      </c>
      <c r="I112" s="260" t="s">
        <v>94</v>
      </c>
      <c r="J112" s="260"/>
      <c r="K112" s="260"/>
      <c r="L112" s="260"/>
      <c r="M112" s="260"/>
      <c r="N112" s="260"/>
      <c r="O112" s="267"/>
      <c r="P112" s="268"/>
      <c r="Q112" s="267"/>
      <c r="R112" s="284"/>
    </row>
    <row r="113" spans="1:18" ht="18" customHeight="1" x14ac:dyDescent="0.2">
      <c r="A113" s="282"/>
      <c r="B113" s="250"/>
      <c r="C113" s="250"/>
      <c r="D113" s="250"/>
      <c r="E113" s="250"/>
      <c r="F113" s="250"/>
      <c r="G113" s="250"/>
      <c r="H113" s="260">
        <v>16</v>
      </c>
      <c r="I113" s="260" t="s">
        <v>95</v>
      </c>
      <c r="J113" s="260"/>
      <c r="K113" s="260"/>
      <c r="L113" s="260"/>
      <c r="M113" s="260"/>
      <c r="N113" s="260"/>
      <c r="O113" s="267"/>
      <c r="P113" s="268"/>
      <c r="Q113" s="267"/>
      <c r="R113" s="284"/>
    </row>
    <row r="114" spans="1:18" ht="18" customHeight="1" thickBot="1" x14ac:dyDescent="0.25">
      <c r="A114" s="282"/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61"/>
    </row>
    <row r="115" spans="1:18" ht="18" customHeight="1" thickBot="1" x14ac:dyDescent="0.25">
      <c r="A115" s="282"/>
      <c r="B115" s="263" t="s">
        <v>96</v>
      </c>
      <c r="C115" s="265" t="s">
        <v>97</v>
      </c>
      <c r="D115" s="265"/>
      <c r="E115" s="265"/>
      <c r="F115" s="265" t="s">
        <v>98</v>
      </c>
      <c r="G115" s="265"/>
      <c r="H115" s="266"/>
      <c r="I115" s="250"/>
      <c r="J115" s="250"/>
      <c r="K115" s="250"/>
      <c r="L115" s="250"/>
      <c r="M115" s="278" t="s">
        <v>99</v>
      </c>
      <c r="N115" s="279"/>
      <c r="O115" s="278" t="s">
        <v>100</v>
      </c>
      <c r="P115" s="280"/>
      <c r="Q115" s="278"/>
      <c r="R115" s="279"/>
    </row>
    <row r="116" spans="1:18" ht="18" customHeight="1" x14ac:dyDescent="0.2">
      <c r="A116" s="282"/>
      <c r="B116" s="269" t="s">
        <v>101</v>
      </c>
      <c r="C116" s="270" t="s">
        <v>97</v>
      </c>
      <c r="D116" s="270"/>
      <c r="E116" s="270"/>
      <c r="F116" s="270"/>
      <c r="G116" s="270"/>
      <c r="H116" s="271"/>
      <c r="I116" s="250"/>
      <c r="J116" s="250"/>
      <c r="K116" s="250"/>
      <c r="L116" s="250"/>
      <c r="M116" s="250"/>
      <c r="N116" s="250"/>
      <c r="O116" s="250"/>
      <c r="P116" s="250"/>
      <c r="Q116" s="250"/>
      <c r="R116" s="261"/>
    </row>
    <row r="117" spans="1:18" ht="18" customHeight="1" x14ac:dyDescent="0.2">
      <c r="A117" s="282"/>
      <c r="B117" s="263" t="s">
        <v>102</v>
      </c>
      <c r="C117" s="265" t="s">
        <v>97</v>
      </c>
      <c r="D117" s="265"/>
      <c r="E117" s="265"/>
      <c r="F117" s="265" t="s">
        <v>98</v>
      </c>
      <c r="G117" s="265"/>
      <c r="H117" s="266"/>
      <c r="I117" s="250"/>
      <c r="J117" s="250"/>
      <c r="K117" s="250"/>
      <c r="L117" s="250"/>
      <c r="M117" s="250" t="s">
        <v>103</v>
      </c>
      <c r="N117" s="250"/>
      <c r="O117" s="250"/>
      <c r="P117" s="250"/>
      <c r="Q117" s="250"/>
      <c r="R117" s="261"/>
    </row>
    <row r="118" spans="1:18" ht="18" customHeight="1" x14ac:dyDescent="0.2">
      <c r="A118" s="282"/>
      <c r="B118" s="269" t="s">
        <v>101</v>
      </c>
      <c r="C118" s="270" t="s">
        <v>97</v>
      </c>
      <c r="D118" s="270"/>
      <c r="E118" s="270"/>
      <c r="F118" s="270"/>
      <c r="G118" s="270"/>
      <c r="H118" s="271"/>
      <c r="I118" s="250"/>
      <c r="J118" s="250"/>
      <c r="K118" s="250"/>
      <c r="L118" s="250"/>
      <c r="M118" s="250"/>
      <c r="N118" s="250"/>
      <c r="O118" s="250"/>
      <c r="P118" s="250"/>
      <c r="Q118" s="250"/>
      <c r="R118" s="261"/>
    </row>
    <row r="119" spans="1:18" ht="18" customHeight="1" x14ac:dyDescent="0.2">
      <c r="A119" s="282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61"/>
    </row>
    <row r="120" spans="1:18" ht="18" customHeight="1" thickBot="1" x14ac:dyDescent="0.25">
      <c r="A120" s="286"/>
      <c r="B120" s="281" t="s">
        <v>104</v>
      </c>
      <c r="C120" s="281" t="s">
        <v>281</v>
      </c>
      <c r="D120" s="281"/>
      <c r="E120" s="28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7"/>
    </row>
    <row r="121" spans="1:18" ht="18" customHeight="1" x14ac:dyDescent="0.2">
      <c r="A121" s="683" t="s">
        <v>297</v>
      </c>
      <c r="B121" s="684"/>
      <c r="C121" s="684"/>
      <c r="D121" s="685"/>
      <c r="E121" s="256"/>
      <c r="F121" s="257"/>
      <c r="G121" s="257"/>
      <c r="H121" s="257"/>
      <c r="I121" s="257"/>
      <c r="J121" s="257"/>
      <c r="K121" s="257"/>
      <c r="L121" s="700" t="s">
        <v>64</v>
      </c>
      <c r="M121" s="701" t="s">
        <v>3</v>
      </c>
      <c r="N121" s="702" t="s">
        <v>4</v>
      </c>
      <c r="O121" s="701" t="s">
        <v>282</v>
      </c>
      <c r="P121" s="701"/>
      <c r="Q121" s="701" t="s">
        <v>298</v>
      </c>
      <c r="R121" s="704"/>
    </row>
    <row r="122" spans="1:18" ht="18" customHeight="1" x14ac:dyDescent="0.2">
      <c r="A122" s="686"/>
      <c r="B122" s="687"/>
      <c r="C122" s="687"/>
      <c r="D122" s="688"/>
      <c r="E122" s="258"/>
      <c r="F122" s="250"/>
      <c r="G122" s="250"/>
      <c r="H122" s="259"/>
      <c r="I122" s="250" t="s">
        <v>62</v>
      </c>
      <c r="J122" s="250"/>
      <c r="K122" s="250"/>
      <c r="L122" s="692"/>
      <c r="M122" s="696"/>
      <c r="N122" s="703"/>
      <c r="O122" s="696"/>
      <c r="P122" s="696"/>
      <c r="Q122" s="696"/>
      <c r="R122" s="698"/>
    </row>
    <row r="123" spans="1:18" ht="18" customHeight="1" x14ac:dyDescent="0.2">
      <c r="A123" s="686"/>
      <c r="B123" s="687"/>
      <c r="C123" s="687"/>
      <c r="D123" s="688"/>
      <c r="E123" s="258"/>
      <c r="F123" s="250"/>
      <c r="G123" s="250"/>
      <c r="H123" s="260"/>
      <c r="I123" s="250" t="s">
        <v>65</v>
      </c>
      <c r="J123" s="250"/>
      <c r="K123" s="250"/>
      <c r="L123" s="692" t="e">
        <f>Résultats!#REF!</f>
        <v>#REF!</v>
      </c>
      <c r="M123" s="694" t="e">
        <f>Résultats!#REF!</f>
        <v>#REF!</v>
      </c>
      <c r="N123" s="696" t="e">
        <f>Résultats!#REF!</f>
        <v>#REF!</v>
      </c>
      <c r="O123" s="696" t="e">
        <f>Résultats!#REF!</f>
        <v>#REF!</v>
      </c>
      <c r="P123" s="696" t="e">
        <f>Résultats!#REF!</f>
        <v>#REF!</v>
      </c>
      <c r="Q123" s="696" t="str">
        <f t="shared" ref="Q123:R124" ca="1" si="4">MID(CELL("nomfichier"),FIND("]",CELL("nomfichier"))+1,20)</f>
        <v>Hommes</v>
      </c>
      <c r="R123" s="698" t="str">
        <f t="shared" ca="1" si="4"/>
        <v>Hommes</v>
      </c>
    </row>
    <row r="124" spans="1:18" ht="18" customHeight="1" thickBot="1" x14ac:dyDescent="0.25">
      <c r="A124" s="686"/>
      <c r="B124" s="687"/>
      <c r="C124" s="687"/>
      <c r="D124" s="688"/>
      <c r="E124" s="258"/>
      <c r="F124" s="250"/>
      <c r="G124" s="250"/>
      <c r="H124" s="250"/>
      <c r="I124" s="250"/>
      <c r="J124" s="250"/>
      <c r="K124" s="250"/>
      <c r="L124" s="693"/>
      <c r="M124" s="695"/>
      <c r="N124" s="697"/>
      <c r="O124" s="697"/>
      <c r="P124" s="697"/>
      <c r="Q124" s="697" t="str">
        <f t="shared" ca="1" si="4"/>
        <v>Hommes</v>
      </c>
      <c r="R124" s="699" t="str">
        <f t="shared" ca="1" si="4"/>
        <v>Hommes</v>
      </c>
    </row>
    <row r="125" spans="1:18" ht="18" customHeight="1" thickBot="1" x14ac:dyDescent="0.25">
      <c r="A125" s="689"/>
      <c r="B125" s="690"/>
      <c r="C125" s="690"/>
      <c r="D125" s="691"/>
      <c r="E125" s="258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61"/>
    </row>
    <row r="126" spans="1:18" ht="18" customHeight="1" x14ac:dyDescent="0.2">
      <c r="A126" s="282"/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61"/>
    </row>
    <row r="127" spans="1:18" ht="18" customHeight="1" x14ac:dyDescent="0.2">
      <c r="A127" s="282"/>
      <c r="B127" s="250"/>
      <c r="C127" s="250"/>
      <c r="D127" s="250"/>
      <c r="E127" s="250"/>
      <c r="F127" s="250"/>
      <c r="G127" s="250"/>
      <c r="H127" s="260" t="s">
        <v>68</v>
      </c>
      <c r="I127" s="260" t="s">
        <v>69</v>
      </c>
      <c r="J127" s="260" t="s">
        <v>70</v>
      </c>
      <c r="K127" s="260" t="s">
        <v>71</v>
      </c>
      <c r="L127" s="260" t="s">
        <v>72</v>
      </c>
      <c r="M127" s="260" t="s">
        <v>73</v>
      </c>
      <c r="N127" s="260" t="s">
        <v>74</v>
      </c>
      <c r="O127" s="262" t="s">
        <v>75</v>
      </c>
      <c r="P127" s="262"/>
      <c r="Q127" s="262" t="s">
        <v>76</v>
      </c>
      <c r="R127" s="283"/>
    </row>
    <row r="128" spans="1:18" ht="18" customHeight="1" x14ac:dyDescent="0.2">
      <c r="A128" s="282"/>
      <c r="B128" s="263" t="s">
        <v>77</v>
      </c>
      <c r="C128" s="264" t="e">
        <f>VLOOKUP(L123,matches,5,FALSE)</f>
        <v>#REF!</v>
      </c>
      <c r="D128" s="265"/>
      <c r="E128" s="265"/>
      <c r="F128" s="266"/>
      <c r="G128" s="250"/>
      <c r="H128" s="260">
        <v>1</v>
      </c>
      <c r="I128" s="260" t="s">
        <v>78</v>
      </c>
      <c r="J128" s="260"/>
      <c r="K128" s="260"/>
      <c r="L128" s="260"/>
      <c r="M128" s="260"/>
      <c r="N128" s="260"/>
      <c r="O128" s="267"/>
      <c r="P128" s="268"/>
      <c r="Q128" s="267"/>
      <c r="R128" s="284"/>
    </row>
    <row r="129" spans="1:18" ht="18" customHeight="1" x14ac:dyDescent="0.2">
      <c r="A129" s="282"/>
      <c r="B129" s="269" t="s">
        <v>79</v>
      </c>
      <c r="C129" s="270" t="e">
        <f>VLOOKUP(C128,clubs,2,TRUE)</f>
        <v>#REF!</v>
      </c>
      <c r="D129" s="705" t="s">
        <v>264</v>
      </c>
      <c r="E129" s="705"/>
      <c r="F129" s="271"/>
      <c r="G129" s="250"/>
      <c r="H129" s="260">
        <v>2</v>
      </c>
      <c r="I129" s="260" t="s">
        <v>80</v>
      </c>
      <c r="J129" s="260"/>
      <c r="K129" s="260"/>
      <c r="L129" s="260"/>
      <c r="M129" s="260"/>
      <c r="N129" s="260"/>
      <c r="O129" s="267"/>
      <c r="P129" s="268"/>
      <c r="Q129" s="267"/>
      <c r="R129" s="284"/>
    </row>
    <row r="130" spans="1:18" ht="18" customHeight="1" x14ac:dyDescent="0.2">
      <c r="A130" s="282"/>
      <c r="B130" s="272" t="s">
        <v>81</v>
      </c>
      <c r="C130" s="273"/>
      <c r="D130" s="174"/>
      <c r="E130" s="174" t="s">
        <v>261</v>
      </c>
      <c r="F130" s="174" t="s">
        <v>82</v>
      </c>
      <c r="G130" s="250"/>
      <c r="H130" s="260">
        <v>3</v>
      </c>
      <c r="I130" s="260" t="s">
        <v>83</v>
      </c>
      <c r="J130" s="260"/>
      <c r="K130" s="260"/>
      <c r="L130" s="260"/>
      <c r="M130" s="260"/>
      <c r="N130" s="260"/>
      <c r="O130" s="267"/>
      <c r="P130" s="274"/>
      <c r="Q130" s="267"/>
      <c r="R130" s="285"/>
    </row>
    <row r="131" spans="1:18" ht="18" customHeight="1" x14ac:dyDescent="0.2">
      <c r="A131" s="282"/>
      <c r="B131" s="275"/>
      <c r="C131" s="276"/>
      <c r="D131" s="174"/>
      <c r="E131" s="277" t="e">
        <f>VLOOKUP(C$128,joueurs3,3,FALSE)</f>
        <v>#REF!</v>
      </c>
      <c r="F131" s="174"/>
      <c r="G131" s="250"/>
      <c r="H131" s="260">
        <v>4</v>
      </c>
      <c r="I131" s="260" t="s">
        <v>84</v>
      </c>
      <c r="J131" s="260"/>
      <c r="K131" s="260"/>
      <c r="L131" s="260"/>
      <c r="M131" s="260"/>
      <c r="N131" s="260"/>
      <c r="O131" s="267"/>
      <c r="P131" s="268"/>
      <c r="Q131" s="267"/>
      <c r="R131" s="284"/>
    </row>
    <row r="132" spans="1:18" ht="18" customHeight="1" x14ac:dyDescent="0.2">
      <c r="A132" s="282"/>
      <c r="B132" s="275"/>
      <c r="C132" s="276"/>
      <c r="D132" s="174"/>
      <c r="E132" s="277" t="e">
        <f>VLOOKUP(C$128,joueurs3,4,FALSE)</f>
        <v>#REF!</v>
      </c>
      <c r="F132" s="174"/>
      <c r="G132" s="250"/>
      <c r="H132" s="260">
        <v>5</v>
      </c>
      <c r="I132" s="260" t="s">
        <v>85</v>
      </c>
      <c r="J132" s="260"/>
      <c r="K132" s="260"/>
      <c r="L132" s="260"/>
      <c r="M132" s="260"/>
      <c r="N132" s="260"/>
      <c r="O132" s="267"/>
      <c r="P132" s="268"/>
      <c r="Q132" s="267"/>
      <c r="R132" s="284"/>
    </row>
    <row r="133" spans="1:18" ht="18" customHeight="1" x14ac:dyDescent="0.2">
      <c r="A133" s="282"/>
      <c r="B133" s="275"/>
      <c r="C133" s="276"/>
      <c r="D133" s="174"/>
      <c r="E133" s="277" t="e">
        <f>VLOOKUP(C$128,joueurs3,5,FALSE)</f>
        <v>#REF!</v>
      </c>
      <c r="F133" s="174"/>
      <c r="G133" s="250"/>
      <c r="H133" s="260">
        <v>6</v>
      </c>
      <c r="I133" s="260" t="s">
        <v>86</v>
      </c>
      <c r="J133" s="260"/>
      <c r="K133" s="260"/>
      <c r="L133" s="260"/>
      <c r="M133" s="260"/>
      <c r="N133" s="260"/>
      <c r="O133" s="267"/>
      <c r="P133" s="268"/>
      <c r="Q133" s="267"/>
      <c r="R133" s="284"/>
    </row>
    <row r="134" spans="1:18" ht="18" customHeight="1" x14ac:dyDescent="0.2">
      <c r="A134" s="282"/>
      <c r="B134" s="275"/>
      <c r="C134" s="276"/>
      <c r="D134" s="174"/>
      <c r="E134" s="277" t="e">
        <f>VLOOKUP(C$128,joueurs3,6,FALSE)</f>
        <v>#REF!</v>
      </c>
      <c r="F134" s="174"/>
      <c r="G134" s="250"/>
      <c r="H134" s="260">
        <v>7</v>
      </c>
      <c r="I134" s="260" t="s">
        <v>87</v>
      </c>
      <c r="J134" s="260"/>
      <c r="K134" s="260"/>
      <c r="L134" s="260"/>
      <c r="M134" s="260"/>
      <c r="N134" s="260"/>
      <c r="O134" s="267"/>
      <c r="P134" s="268"/>
      <c r="Q134" s="267"/>
      <c r="R134" s="284"/>
    </row>
    <row r="135" spans="1:18" ht="18" customHeight="1" x14ac:dyDescent="0.2">
      <c r="A135" s="282"/>
      <c r="B135" s="250"/>
      <c r="C135" s="250"/>
      <c r="D135" s="250"/>
      <c r="E135" s="250"/>
      <c r="F135" s="250"/>
      <c r="G135" s="250"/>
      <c r="H135" s="260">
        <v>8</v>
      </c>
      <c r="I135" s="260" t="s">
        <v>88</v>
      </c>
      <c r="J135" s="260"/>
      <c r="K135" s="260"/>
      <c r="L135" s="260"/>
      <c r="M135" s="260"/>
      <c r="N135" s="260"/>
      <c r="O135" s="267"/>
      <c r="P135" s="268"/>
      <c r="Q135" s="267"/>
      <c r="R135" s="284"/>
    </row>
    <row r="136" spans="1:18" ht="18" customHeight="1" x14ac:dyDescent="0.2">
      <c r="A136" s="282"/>
      <c r="B136" s="263" t="s">
        <v>89</v>
      </c>
      <c r="C136" s="264" t="e">
        <f>VLOOKUP(L123,matches,6,FALSE)</f>
        <v>#REF!</v>
      </c>
      <c r="D136" s="265"/>
      <c r="E136" s="265"/>
      <c r="F136" s="266"/>
      <c r="G136" s="250"/>
      <c r="H136" s="260">
        <v>9</v>
      </c>
      <c r="I136" s="260" t="s">
        <v>90</v>
      </c>
      <c r="J136" s="260"/>
      <c r="K136" s="260"/>
      <c r="L136" s="260"/>
      <c r="M136" s="260"/>
      <c r="N136" s="260"/>
      <c r="O136" s="267"/>
      <c r="P136" s="268"/>
      <c r="Q136" s="267"/>
      <c r="R136" s="284"/>
    </row>
    <row r="137" spans="1:18" ht="18" customHeight="1" x14ac:dyDescent="0.2">
      <c r="A137" s="282"/>
      <c r="B137" s="269" t="s">
        <v>79</v>
      </c>
      <c r="C137" s="270" t="e">
        <f>VLOOKUP(C136,clubs,2,TRUE)</f>
        <v>#REF!</v>
      </c>
      <c r="D137" s="705" t="s">
        <v>264</v>
      </c>
      <c r="E137" s="705"/>
      <c r="F137" s="271"/>
      <c r="G137" s="250"/>
      <c r="H137" s="260">
        <v>10</v>
      </c>
      <c r="I137" s="260" t="s">
        <v>60</v>
      </c>
      <c r="J137" s="260"/>
      <c r="K137" s="260"/>
      <c r="L137" s="260"/>
      <c r="M137" s="260"/>
      <c r="N137" s="260"/>
      <c r="O137" s="267"/>
      <c r="P137" s="268"/>
      <c r="Q137" s="267"/>
      <c r="R137" s="284"/>
    </row>
    <row r="138" spans="1:18" ht="18" customHeight="1" x14ac:dyDescent="0.2">
      <c r="A138" s="282"/>
      <c r="B138" s="272" t="s">
        <v>81</v>
      </c>
      <c r="C138" s="273"/>
      <c r="D138" s="174"/>
      <c r="E138" s="174" t="s">
        <v>261</v>
      </c>
      <c r="F138" s="174" t="s">
        <v>82</v>
      </c>
      <c r="G138" s="250"/>
      <c r="H138" s="260">
        <v>11</v>
      </c>
      <c r="I138" s="260" t="s">
        <v>91</v>
      </c>
      <c r="J138" s="260"/>
      <c r="K138" s="260"/>
      <c r="L138" s="260"/>
      <c r="M138" s="260"/>
      <c r="N138" s="260"/>
      <c r="O138" s="267"/>
      <c r="P138" s="268"/>
      <c r="Q138" s="267"/>
      <c r="R138" s="284"/>
    </row>
    <row r="139" spans="1:18" ht="18" customHeight="1" x14ac:dyDescent="0.2">
      <c r="A139" s="282"/>
      <c r="B139" s="275"/>
      <c r="C139" s="276"/>
      <c r="D139" s="174"/>
      <c r="E139" s="277" t="e">
        <f>VLOOKUP(C$136,joueurs3,3,FALSE)</f>
        <v>#REF!</v>
      </c>
      <c r="F139" s="174"/>
      <c r="G139" s="250"/>
      <c r="H139" s="260">
        <v>12</v>
      </c>
      <c r="I139" s="260" t="s">
        <v>59</v>
      </c>
      <c r="J139" s="260"/>
      <c r="K139" s="260"/>
      <c r="L139" s="260"/>
      <c r="M139" s="260"/>
      <c r="N139" s="260"/>
      <c r="O139" s="267"/>
      <c r="P139" s="268"/>
      <c r="Q139" s="267"/>
      <c r="R139" s="284"/>
    </row>
    <row r="140" spans="1:18" ht="18" customHeight="1" x14ac:dyDescent="0.2">
      <c r="A140" s="282"/>
      <c r="B140" s="275"/>
      <c r="C140" s="276"/>
      <c r="D140" s="174"/>
      <c r="E140" s="277" t="e">
        <f>VLOOKUP(C$136,joueurs3,4,FALSE)</f>
        <v>#REF!</v>
      </c>
      <c r="F140" s="174"/>
      <c r="G140" s="250"/>
      <c r="H140" s="260">
        <v>13</v>
      </c>
      <c r="I140" s="260" t="s">
        <v>92</v>
      </c>
      <c r="J140" s="260"/>
      <c r="K140" s="260"/>
      <c r="L140" s="260"/>
      <c r="M140" s="260"/>
      <c r="N140" s="260"/>
      <c r="O140" s="267"/>
      <c r="P140" s="268"/>
      <c r="Q140" s="267"/>
      <c r="R140" s="284"/>
    </row>
    <row r="141" spans="1:18" ht="18" customHeight="1" x14ac:dyDescent="0.2">
      <c r="A141" s="282"/>
      <c r="B141" s="275"/>
      <c r="C141" s="276"/>
      <c r="D141" s="174"/>
      <c r="E141" s="277" t="e">
        <f>VLOOKUP(C$136,joueurs3,5,FALSE)</f>
        <v>#REF!</v>
      </c>
      <c r="F141" s="174"/>
      <c r="G141" s="250"/>
      <c r="H141" s="260">
        <v>14</v>
      </c>
      <c r="I141" s="260" t="s">
        <v>93</v>
      </c>
      <c r="J141" s="260"/>
      <c r="K141" s="260"/>
      <c r="L141" s="260"/>
      <c r="M141" s="260"/>
      <c r="N141" s="260"/>
      <c r="O141" s="267"/>
      <c r="P141" s="268"/>
      <c r="Q141" s="267"/>
      <c r="R141" s="284"/>
    </row>
    <row r="142" spans="1:18" ht="18" customHeight="1" x14ac:dyDescent="0.2">
      <c r="A142" s="282"/>
      <c r="B142" s="275"/>
      <c r="C142" s="276"/>
      <c r="D142" s="174"/>
      <c r="E142" s="277" t="e">
        <f>VLOOKUP(C$136,joueurs3,6,FALSE)</f>
        <v>#REF!</v>
      </c>
      <c r="F142" s="174"/>
      <c r="G142" s="250"/>
      <c r="H142" s="260">
        <v>15</v>
      </c>
      <c r="I142" s="260" t="s">
        <v>94</v>
      </c>
      <c r="J142" s="260"/>
      <c r="K142" s="260"/>
      <c r="L142" s="260"/>
      <c r="M142" s="260"/>
      <c r="N142" s="260"/>
      <c r="O142" s="267"/>
      <c r="P142" s="268"/>
      <c r="Q142" s="267"/>
      <c r="R142" s="284"/>
    </row>
    <row r="143" spans="1:18" ht="18" customHeight="1" x14ac:dyDescent="0.2">
      <c r="A143" s="282"/>
      <c r="B143" s="250"/>
      <c r="C143" s="250"/>
      <c r="D143" s="250"/>
      <c r="E143" s="250"/>
      <c r="F143" s="250"/>
      <c r="G143" s="250"/>
      <c r="H143" s="260">
        <v>16</v>
      </c>
      <c r="I143" s="260" t="s">
        <v>95</v>
      </c>
      <c r="J143" s="260"/>
      <c r="K143" s="260"/>
      <c r="L143" s="260"/>
      <c r="M143" s="260"/>
      <c r="N143" s="260"/>
      <c r="O143" s="267"/>
      <c r="P143" s="268"/>
      <c r="Q143" s="267"/>
      <c r="R143" s="284"/>
    </row>
    <row r="144" spans="1:18" ht="18" customHeight="1" thickBot="1" x14ac:dyDescent="0.25">
      <c r="A144" s="282"/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61"/>
    </row>
    <row r="145" spans="1:18" ht="18" customHeight="1" thickBot="1" x14ac:dyDescent="0.25">
      <c r="A145" s="282"/>
      <c r="B145" s="263" t="s">
        <v>96</v>
      </c>
      <c r="C145" s="265" t="s">
        <v>97</v>
      </c>
      <c r="D145" s="265"/>
      <c r="E145" s="265"/>
      <c r="F145" s="265" t="s">
        <v>98</v>
      </c>
      <c r="G145" s="265"/>
      <c r="H145" s="266"/>
      <c r="I145" s="250"/>
      <c r="J145" s="250"/>
      <c r="K145" s="250"/>
      <c r="L145" s="250"/>
      <c r="M145" s="278" t="s">
        <v>99</v>
      </c>
      <c r="N145" s="279"/>
      <c r="O145" s="278" t="s">
        <v>100</v>
      </c>
      <c r="P145" s="280"/>
      <c r="Q145" s="278"/>
      <c r="R145" s="279"/>
    </row>
    <row r="146" spans="1:18" ht="18" customHeight="1" x14ac:dyDescent="0.2">
      <c r="A146" s="282"/>
      <c r="B146" s="269" t="s">
        <v>101</v>
      </c>
      <c r="C146" s="270" t="s">
        <v>97</v>
      </c>
      <c r="D146" s="270"/>
      <c r="E146" s="270"/>
      <c r="F146" s="270"/>
      <c r="G146" s="270"/>
      <c r="H146" s="271"/>
      <c r="I146" s="250"/>
      <c r="J146" s="250"/>
      <c r="K146" s="250"/>
      <c r="L146" s="250"/>
      <c r="M146" s="250"/>
      <c r="N146" s="250"/>
      <c r="O146" s="250"/>
      <c r="P146" s="250"/>
      <c r="Q146" s="250"/>
      <c r="R146" s="261"/>
    </row>
    <row r="147" spans="1:18" ht="18" customHeight="1" x14ac:dyDescent="0.2">
      <c r="A147" s="282"/>
      <c r="B147" s="263" t="s">
        <v>102</v>
      </c>
      <c r="C147" s="265" t="s">
        <v>97</v>
      </c>
      <c r="D147" s="265"/>
      <c r="E147" s="265"/>
      <c r="F147" s="265" t="s">
        <v>98</v>
      </c>
      <c r="G147" s="265"/>
      <c r="H147" s="266"/>
      <c r="I147" s="250"/>
      <c r="J147" s="250"/>
      <c r="K147" s="250"/>
      <c r="L147" s="250"/>
      <c r="M147" s="250" t="s">
        <v>103</v>
      </c>
      <c r="N147" s="250"/>
      <c r="O147" s="250"/>
      <c r="P147" s="250"/>
      <c r="Q147" s="250"/>
      <c r="R147" s="261"/>
    </row>
    <row r="148" spans="1:18" ht="18" customHeight="1" x14ac:dyDescent="0.2">
      <c r="A148" s="282"/>
      <c r="B148" s="269" t="s">
        <v>101</v>
      </c>
      <c r="C148" s="270" t="s">
        <v>97</v>
      </c>
      <c r="D148" s="270"/>
      <c r="E148" s="270"/>
      <c r="F148" s="270"/>
      <c r="G148" s="270"/>
      <c r="H148" s="271"/>
      <c r="I148" s="250"/>
      <c r="J148" s="250"/>
      <c r="K148" s="250"/>
      <c r="L148" s="250"/>
      <c r="M148" s="250"/>
      <c r="N148" s="250"/>
      <c r="O148" s="250"/>
      <c r="P148" s="250"/>
      <c r="Q148" s="250"/>
      <c r="R148" s="261"/>
    </row>
    <row r="149" spans="1:18" ht="18" customHeight="1" x14ac:dyDescent="0.2">
      <c r="A149" s="282"/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61"/>
    </row>
    <row r="150" spans="1:18" ht="18" customHeight="1" thickBot="1" x14ac:dyDescent="0.25">
      <c r="A150" s="286"/>
      <c r="B150" s="281" t="s">
        <v>104</v>
      </c>
      <c r="C150" s="281" t="s">
        <v>281</v>
      </c>
      <c r="D150" s="281"/>
      <c r="E150" s="281"/>
      <c r="F150" s="281"/>
      <c r="G150" s="281"/>
      <c r="H150" s="281"/>
      <c r="I150" s="281"/>
      <c r="J150" s="281"/>
      <c r="K150" s="281"/>
      <c r="L150" s="281"/>
      <c r="M150" s="281"/>
      <c r="N150" s="281"/>
      <c r="O150" s="281"/>
      <c r="P150" s="281"/>
      <c r="Q150" s="281"/>
      <c r="R150" s="287"/>
    </row>
    <row r="151" spans="1:18" ht="18" customHeight="1" x14ac:dyDescent="0.2">
      <c r="A151" s="648" t="s">
        <v>297</v>
      </c>
      <c r="B151" s="649"/>
      <c r="C151" s="649"/>
      <c r="D151" s="650"/>
      <c r="E151" s="256"/>
      <c r="F151" s="257"/>
      <c r="G151" s="257"/>
      <c r="H151" s="257"/>
      <c r="I151" s="257"/>
      <c r="J151" s="257"/>
      <c r="K151" s="257"/>
      <c r="L151" s="700" t="s">
        <v>64</v>
      </c>
      <c r="M151" s="701" t="s">
        <v>3</v>
      </c>
      <c r="N151" s="702" t="s">
        <v>4</v>
      </c>
      <c r="O151" s="701" t="s">
        <v>282</v>
      </c>
      <c r="P151" s="701"/>
      <c r="Q151" s="701" t="s">
        <v>298</v>
      </c>
      <c r="R151" s="704"/>
    </row>
    <row r="152" spans="1:18" ht="18" customHeight="1" x14ac:dyDescent="0.2">
      <c r="A152" s="651"/>
      <c r="B152" s="652"/>
      <c r="C152" s="652"/>
      <c r="D152" s="653"/>
      <c r="E152" s="258"/>
      <c r="F152" s="250"/>
      <c r="G152" s="250"/>
      <c r="H152" s="259"/>
      <c r="I152" s="250" t="s">
        <v>62</v>
      </c>
      <c r="J152" s="250"/>
      <c r="K152" s="250"/>
      <c r="L152" s="692"/>
      <c r="M152" s="696"/>
      <c r="N152" s="703"/>
      <c r="O152" s="696"/>
      <c r="P152" s="696"/>
      <c r="Q152" s="696"/>
      <c r="R152" s="698"/>
    </row>
    <row r="153" spans="1:18" ht="18" customHeight="1" x14ac:dyDescent="0.2">
      <c r="A153" s="651"/>
      <c r="B153" s="652"/>
      <c r="C153" s="652"/>
      <c r="D153" s="653"/>
      <c r="E153" s="258"/>
      <c r="F153" s="250"/>
      <c r="G153" s="250"/>
      <c r="H153" s="260"/>
      <c r="I153" s="250" t="s">
        <v>65</v>
      </c>
      <c r="J153" s="250"/>
      <c r="K153" s="250"/>
      <c r="L153" s="692" t="e">
        <f>Résultats!#REF!</f>
        <v>#REF!</v>
      </c>
      <c r="M153" s="694" t="e">
        <f>Résultats!#REF!</f>
        <v>#REF!</v>
      </c>
      <c r="N153" s="696" t="e">
        <f>Résultats!#REF!</f>
        <v>#REF!</v>
      </c>
      <c r="O153" s="696" t="e">
        <f>Résultats!#REF!</f>
        <v>#REF!</v>
      </c>
      <c r="P153" s="696" t="e">
        <f>Résultats!#REF!</f>
        <v>#REF!</v>
      </c>
      <c r="Q153" s="696" t="str">
        <f t="shared" ref="Q153:R154" ca="1" si="5">MID(CELL("nomfichier"),FIND("]",CELL("nomfichier"))+1,20)</f>
        <v>Hommes</v>
      </c>
      <c r="R153" s="698" t="str">
        <f t="shared" ca="1" si="5"/>
        <v>Hommes</v>
      </c>
    </row>
    <row r="154" spans="1:18" ht="18" customHeight="1" thickBot="1" x14ac:dyDescent="0.25">
      <c r="A154" s="651"/>
      <c r="B154" s="652"/>
      <c r="C154" s="652"/>
      <c r="D154" s="653"/>
      <c r="E154" s="258"/>
      <c r="F154" s="250"/>
      <c r="G154" s="250"/>
      <c r="H154" s="250"/>
      <c r="I154" s="250"/>
      <c r="J154" s="250"/>
      <c r="K154" s="250"/>
      <c r="L154" s="693"/>
      <c r="M154" s="695"/>
      <c r="N154" s="697"/>
      <c r="O154" s="697"/>
      <c r="P154" s="697"/>
      <c r="Q154" s="697" t="str">
        <f t="shared" ca="1" si="5"/>
        <v>Hommes</v>
      </c>
      <c r="R154" s="699" t="str">
        <f t="shared" ca="1" si="5"/>
        <v>Hommes</v>
      </c>
    </row>
    <row r="155" spans="1:18" ht="18" customHeight="1" thickBot="1" x14ac:dyDescent="0.25">
      <c r="A155" s="654"/>
      <c r="B155" s="655"/>
      <c r="C155" s="655"/>
      <c r="D155" s="656"/>
      <c r="E155" s="258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61"/>
    </row>
    <row r="156" spans="1:18" ht="18" customHeight="1" x14ac:dyDescent="0.2">
      <c r="A156" s="282"/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61"/>
    </row>
    <row r="157" spans="1:18" ht="18" customHeight="1" x14ac:dyDescent="0.2">
      <c r="A157" s="282"/>
      <c r="B157" s="250"/>
      <c r="C157" s="250"/>
      <c r="D157" s="250"/>
      <c r="E157" s="250"/>
      <c r="F157" s="250"/>
      <c r="G157" s="250"/>
      <c r="H157" s="260" t="s">
        <v>68</v>
      </c>
      <c r="I157" s="260" t="s">
        <v>69</v>
      </c>
      <c r="J157" s="260" t="s">
        <v>70</v>
      </c>
      <c r="K157" s="260" t="s">
        <v>71</v>
      </c>
      <c r="L157" s="260" t="s">
        <v>72</v>
      </c>
      <c r="M157" s="260" t="s">
        <v>73</v>
      </c>
      <c r="N157" s="260" t="s">
        <v>74</v>
      </c>
      <c r="O157" s="262" t="s">
        <v>75</v>
      </c>
      <c r="P157" s="262"/>
      <c r="Q157" s="262" t="s">
        <v>76</v>
      </c>
      <c r="R157" s="283"/>
    </row>
    <row r="158" spans="1:18" ht="18" customHeight="1" x14ac:dyDescent="0.2">
      <c r="A158" s="282"/>
      <c r="B158" s="263" t="s">
        <v>77</v>
      </c>
      <c r="C158" s="264" t="e">
        <f>VLOOKUP(L153,matches,5,FALSE)</f>
        <v>#REF!</v>
      </c>
      <c r="D158" s="265"/>
      <c r="E158" s="265"/>
      <c r="F158" s="266"/>
      <c r="G158" s="250"/>
      <c r="H158" s="260">
        <v>1</v>
      </c>
      <c r="I158" s="260" t="s">
        <v>78</v>
      </c>
      <c r="J158" s="260"/>
      <c r="K158" s="260"/>
      <c r="L158" s="260"/>
      <c r="M158" s="260"/>
      <c r="N158" s="260"/>
      <c r="O158" s="267"/>
      <c r="P158" s="268"/>
      <c r="Q158" s="267"/>
      <c r="R158" s="284"/>
    </row>
    <row r="159" spans="1:18" ht="18" customHeight="1" x14ac:dyDescent="0.2">
      <c r="A159" s="282"/>
      <c r="B159" s="269" t="s">
        <v>79</v>
      </c>
      <c r="C159" s="270" t="e">
        <f>VLOOKUP(C158,clubs,2,TRUE)</f>
        <v>#REF!</v>
      </c>
      <c r="D159" s="705" t="s">
        <v>264</v>
      </c>
      <c r="E159" s="705"/>
      <c r="F159" s="271"/>
      <c r="G159" s="250"/>
      <c r="H159" s="260">
        <v>2</v>
      </c>
      <c r="I159" s="260" t="s">
        <v>80</v>
      </c>
      <c r="J159" s="260"/>
      <c r="K159" s="260"/>
      <c r="L159" s="260"/>
      <c r="M159" s="260"/>
      <c r="N159" s="260"/>
      <c r="O159" s="267"/>
      <c r="P159" s="268"/>
      <c r="Q159" s="267"/>
      <c r="R159" s="284"/>
    </row>
    <row r="160" spans="1:18" ht="18" customHeight="1" x14ac:dyDescent="0.2">
      <c r="A160" s="282"/>
      <c r="B160" s="272" t="s">
        <v>81</v>
      </c>
      <c r="C160" s="273"/>
      <c r="D160" s="174"/>
      <c r="E160" s="174" t="s">
        <v>261</v>
      </c>
      <c r="F160" s="174" t="s">
        <v>82</v>
      </c>
      <c r="G160" s="250"/>
      <c r="H160" s="260">
        <v>3</v>
      </c>
      <c r="I160" s="260" t="s">
        <v>83</v>
      </c>
      <c r="J160" s="260"/>
      <c r="K160" s="260"/>
      <c r="L160" s="260"/>
      <c r="M160" s="260"/>
      <c r="N160" s="260"/>
      <c r="O160" s="267"/>
      <c r="P160" s="274"/>
      <c r="Q160" s="267"/>
      <c r="R160" s="285"/>
    </row>
    <row r="161" spans="1:18" ht="18" customHeight="1" x14ac:dyDescent="0.2">
      <c r="A161" s="282"/>
      <c r="B161" s="275"/>
      <c r="C161" s="276"/>
      <c r="D161" s="174"/>
      <c r="E161" s="277" t="e">
        <f>VLOOKUP(C$158,joueurs3,3,FALSE)</f>
        <v>#REF!</v>
      </c>
      <c r="F161" s="174"/>
      <c r="G161" s="250"/>
      <c r="H161" s="260">
        <v>4</v>
      </c>
      <c r="I161" s="260" t="s">
        <v>84</v>
      </c>
      <c r="J161" s="260"/>
      <c r="K161" s="260"/>
      <c r="L161" s="260"/>
      <c r="M161" s="260"/>
      <c r="N161" s="260"/>
      <c r="O161" s="267"/>
      <c r="P161" s="268"/>
      <c r="Q161" s="267"/>
      <c r="R161" s="284"/>
    </row>
    <row r="162" spans="1:18" ht="18" customHeight="1" x14ac:dyDescent="0.2">
      <c r="A162" s="282"/>
      <c r="B162" s="275"/>
      <c r="C162" s="276"/>
      <c r="D162" s="174"/>
      <c r="E162" s="277" t="e">
        <f>VLOOKUP(C$158,joueurs3,4,FALSE)</f>
        <v>#REF!</v>
      </c>
      <c r="F162" s="174"/>
      <c r="G162" s="250"/>
      <c r="H162" s="260">
        <v>5</v>
      </c>
      <c r="I162" s="260" t="s">
        <v>85</v>
      </c>
      <c r="J162" s="260"/>
      <c r="K162" s="260"/>
      <c r="L162" s="260"/>
      <c r="M162" s="260"/>
      <c r="N162" s="260"/>
      <c r="O162" s="267"/>
      <c r="P162" s="268"/>
      <c r="Q162" s="267"/>
      <c r="R162" s="284"/>
    </row>
    <row r="163" spans="1:18" ht="18" customHeight="1" x14ac:dyDescent="0.2">
      <c r="A163" s="282"/>
      <c r="B163" s="275"/>
      <c r="C163" s="276"/>
      <c r="D163" s="174"/>
      <c r="E163" s="277" t="e">
        <f>VLOOKUP(C$158,joueurs3,5,FALSE)</f>
        <v>#REF!</v>
      </c>
      <c r="F163" s="174"/>
      <c r="G163" s="250"/>
      <c r="H163" s="260">
        <v>6</v>
      </c>
      <c r="I163" s="260" t="s">
        <v>86</v>
      </c>
      <c r="J163" s="260"/>
      <c r="K163" s="260"/>
      <c r="L163" s="260"/>
      <c r="M163" s="260"/>
      <c r="N163" s="260"/>
      <c r="O163" s="267"/>
      <c r="P163" s="268"/>
      <c r="Q163" s="267"/>
      <c r="R163" s="284"/>
    </row>
    <row r="164" spans="1:18" ht="18" customHeight="1" x14ac:dyDescent="0.2">
      <c r="A164" s="282"/>
      <c r="B164" s="275"/>
      <c r="C164" s="276"/>
      <c r="D164" s="174"/>
      <c r="E164" s="277" t="e">
        <f>VLOOKUP(C$158,joueurs3,6,FALSE)</f>
        <v>#REF!</v>
      </c>
      <c r="F164" s="174"/>
      <c r="G164" s="250"/>
      <c r="H164" s="260">
        <v>7</v>
      </c>
      <c r="I164" s="260" t="s">
        <v>87</v>
      </c>
      <c r="J164" s="260"/>
      <c r="K164" s="260"/>
      <c r="L164" s="260"/>
      <c r="M164" s="260"/>
      <c r="N164" s="260"/>
      <c r="O164" s="267"/>
      <c r="P164" s="268"/>
      <c r="Q164" s="267"/>
      <c r="R164" s="284"/>
    </row>
    <row r="165" spans="1:18" ht="18" customHeight="1" x14ac:dyDescent="0.2">
      <c r="A165" s="282"/>
      <c r="B165" s="250"/>
      <c r="C165" s="250"/>
      <c r="D165" s="250"/>
      <c r="E165" s="250"/>
      <c r="F165" s="250"/>
      <c r="G165" s="250"/>
      <c r="H165" s="260">
        <v>8</v>
      </c>
      <c r="I165" s="260" t="s">
        <v>88</v>
      </c>
      <c r="J165" s="260"/>
      <c r="K165" s="260"/>
      <c r="L165" s="260"/>
      <c r="M165" s="260"/>
      <c r="N165" s="260"/>
      <c r="O165" s="267"/>
      <c r="P165" s="268"/>
      <c r="Q165" s="267"/>
      <c r="R165" s="284"/>
    </row>
    <row r="166" spans="1:18" ht="18" customHeight="1" x14ac:dyDescent="0.2">
      <c r="A166" s="282"/>
      <c r="B166" s="263" t="s">
        <v>89</v>
      </c>
      <c r="C166" s="264" t="e">
        <f>VLOOKUP(L153,matches,6,FALSE)</f>
        <v>#REF!</v>
      </c>
      <c r="D166" s="265"/>
      <c r="E166" s="265"/>
      <c r="F166" s="266"/>
      <c r="G166" s="250"/>
      <c r="H166" s="260">
        <v>9</v>
      </c>
      <c r="I166" s="260" t="s">
        <v>90</v>
      </c>
      <c r="J166" s="260"/>
      <c r="K166" s="260"/>
      <c r="L166" s="260"/>
      <c r="M166" s="260"/>
      <c r="N166" s="260"/>
      <c r="O166" s="267"/>
      <c r="P166" s="268"/>
      <c r="Q166" s="267"/>
      <c r="R166" s="284"/>
    </row>
    <row r="167" spans="1:18" ht="18" customHeight="1" x14ac:dyDescent="0.2">
      <c r="A167" s="282"/>
      <c r="B167" s="269" t="s">
        <v>79</v>
      </c>
      <c r="C167" s="270" t="e">
        <f>VLOOKUP(C166,clubs,2,TRUE)</f>
        <v>#REF!</v>
      </c>
      <c r="D167" s="705" t="s">
        <v>264</v>
      </c>
      <c r="E167" s="705"/>
      <c r="F167" s="271"/>
      <c r="G167" s="250"/>
      <c r="H167" s="260">
        <v>10</v>
      </c>
      <c r="I167" s="260" t="s">
        <v>60</v>
      </c>
      <c r="J167" s="260"/>
      <c r="K167" s="260"/>
      <c r="L167" s="260"/>
      <c r="M167" s="260"/>
      <c r="N167" s="260"/>
      <c r="O167" s="267"/>
      <c r="P167" s="268"/>
      <c r="Q167" s="267"/>
      <c r="R167" s="284"/>
    </row>
    <row r="168" spans="1:18" ht="18" customHeight="1" x14ac:dyDescent="0.2">
      <c r="A168" s="282"/>
      <c r="B168" s="272" t="s">
        <v>81</v>
      </c>
      <c r="C168" s="273"/>
      <c r="D168" s="174"/>
      <c r="E168" s="174" t="s">
        <v>261</v>
      </c>
      <c r="F168" s="174" t="s">
        <v>82</v>
      </c>
      <c r="G168" s="250"/>
      <c r="H168" s="260">
        <v>11</v>
      </c>
      <c r="I168" s="260" t="s">
        <v>91</v>
      </c>
      <c r="J168" s="260"/>
      <c r="K168" s="260"/>
      <c r="L168" s="260"/>
      <c r="M168" s="260"/>
      <c r="N168" s="260"/>
      <c r="O168" s="267"/>
      <c r="P168" s="268"/>
      <c r="Q168" s="267"/>
      <c r="R168" s="284"/>
    </row>
    <row r="169" spans="1:18" ht="18" customHeight="1" x14ac:dyDescent="0.2">
      <c r="A169" s="282"/>
      <c r="B169" s="275"/>
      <c r="C169" s="276"/>
      <c r="D169" s="174"/>
      <c r="E169" s="277" t="e">
        <f>VLOOKUP(C$166,joueurs3,3,FALSE)</f>
        <v>#REF!</v>
      </c>
      <c r="F169" s="174"/>
      <c r="G169" s="250"/>
      <c r="H169" s="260">
        <v>12</v>
      </c>
      <c r="I169" s="260" t="s">
        <v>59</v>
      </c>
      <c r="J169" s="260"/>
      <c r="K169" s="260"/>
      <c r="L169" s="260"/>
      <c r="M169" s="260"/>
      <c r="N169" s="260"/>
      <c r="O169" s="267"/>
      <c r="P169" s="268"/>
      <c r="Q169" s="267"/>
      <c r="R169" s="284"/>
    </row>
    <row r="170" spans="1:18" ht="18" customHeight="1" x14ac:dyDescent="0.2">
      <c r="A170" s="282"/>
      <c r="B170" s="275"/>
      <c r="C170" s="276"/>
      <c r="D170" s="174"/>
      <c r="E170" s="277" t="e">
        <f>VLOOKUP(C$166,joueurs3,4,FALSE)</f>
        <v>#REF!</v>
      </c>
      <c r="F170" s="174"/>
      <c r="G170" s="250"/>
      <c r="H170" s="260">
        <v>13</v>
      </c>
      <c r="I170" s="260" t="s">
        <v>92</v>
      </c>
      <c r="J170" s="260"/>
      <c r="K170" s="260"/>
      <c r="L170" s="260"/>
      <c r="M170" s="260"/>
      <c r="N170" s="260"/>
      <c r="O170" s="267"/>
      <c r="P170" s="268"/>
      <c r="Q170" s="267"/>
      <c r="R170" s="284"/>
    </row>
    <row r="171" spans="1:18" ht="18" customHeight="1" x14ac:dyDescent="0.2">
      <c r="A171" s="282"/>
      <c r="B171" s="275"/>
      <c r="C171" s="276"/>
      <c r="D171" s="174"/>
      <c r="E171" s="277" t="e">
        <f>VLOOKUP(C$166,joueurs3,5,FALSE)</f>
        <v>#REF!</v>
      </c>
      <c r="F171" s="174"/>
      <c r="G171" s="250"/>
      <c r="H171" s="260">
        <v>14</v>
      </c>
      <c r="I171" s="260" t="s">
        <v>93</v>
      </c>
      <c r="J171" s="260"/>
      <c r="K171" s="260"/>
      <c r="L171" s="260"/>
      <c r="M171" s="260"/>
      <c r="N171" s="260"/>
      <c r="O171" s="267"/>
      <c r="P171" s="268"/>
      <c r="Q171" s="267"/>
      <c r="R171" s="284"/>
    </row>
    <row r="172" spans="1:18" ht="18" customHeight="1" x14ac:dyDescent="0.2">
      <c r="A172" s="282"/>
      <c r="B172" s="275"/>
      <c r="C172" s="276"/>
      <c r="D172" s="174"/>
      <c r="E172" s="277" t="e">
        <f>VLOOKUP(C$166,joueurs3,6,FALSE)</f>
        <v>#REF!</v>
      </c>
      <c r="F172" s="174"/>
      <c r="G172" s="250"/>
      <c r="H172" s="260">
        <v>15</v>
      </c>
      <c r="I172" s="260" t="s">
        <v>94</v>
      </c>
      <c r="J172" s="260"/>
      <c r="K172" s="260"/>
      <c r="L172" s="260"/>
      <c r="M172" s="260"/>
      <c r="N172" s="260"/>
      <c r="O172" s="267"/>
      <c r="P172" s="268"/>
      <c r="Q172" s="267"/>
      <c r="R172" s="284"/>
    </row>
    <row r="173" spans="1:18" ht="18" customHeight="1" x14ac:dyDescent="0.2">
      <c r="A173" s="282"/>
      <c r="B173" s="250"/>
      <c r="C173" s="250"/>
      <c r="D173" s="250"/>
      <c r="E173" s="250"/>
      <c r="F173" s="250"/>
      <c r="G173" s="250"/>
      <c r="H173" s="260">
        <v>16</v>
      </c>
      <c r="I173" s="260" t="s">
        <v>95</v>
      </c>
      <c r="J173" s="260"/>
      <c r="K173" s="260"/>
      <c r="L173" s="260"/>
      <c r="M173" s="260"/>
      <c r="N173" s="260"/>
      <c r="O173" s="267"/>
      <c r="P173" s="268"/>
      <c r="Q173" s="267"/>
      <c r="R173" s="284"/>
    </row>
    <row r="174" spans="1:18" ht="18" customHeight="1" thickBot="1" x14ac:dyDescent="0.25">
      <c r="A174" s="282"/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61"/>
    </row>
    <row r="175" spans="1:18" ht="18" customHeight="1" thickBot="1" x14ac:dyDescent="0.25">
      <c r="A175" s="282"/>
      <c r="B175" s="263" t="s">
        <v>96</v>
      </c>
      <c r="C175" s="265" t="s">
        <v>97</v>
      </c>
      <c r="D175" s="265"/>
      <c r="E175" s="265"/>
      <c r="F175" s="265" t="s">
        <v>98</v>
      </c>
      <c r="G175" s="265"/>
      <c r="H175" s="266"/>
      <c r="I175" s="250"/>
      <c r="J175" s="250"/>
      <c r="K175" s="250"/>
      <c r="L175" s="250"/>
      <c r="M175" s="278" t="s">
        <v>99</v>
      </c>
      <c r="N175" s="279"/>
      <c r="O175" s="278" t="s">
        <v>100</v>
      </c>
      <c r="P175" s="280"/>
      <c r="Q175" s="278"/>
      <c r="R175" s="279"/>
    </row>
    <row r="176" spans="1:18" ht="18" customHeight="1" x14ac:dyDescent="0.2">
      <c r="A176" s="282"/>
      <c r="B176" s="269" t="s">
        <v>101</v>
      </c>
      <c r="C176" s="270" t="s">
        <v>97</v>
      </c>
      <c r="D176" s="270"/>
      <c r="E176" s="270"/>
      <c r="F176" s="270"/>
      <c r="G176" s="270"/>
      <c r="H176" s="271"/>
      <c r="I176" s="250"/>
      <c r="J176" s="250"/>
      <c r="K176" s="250"/>
      <c r="L176" s="250"/>
      <c r="M176" s="250"/>
      <c r="N176" s="250"/>
      <c r="O176" s="250"/>
      <c r="P176" s="250"/>
      <c r="Q176" s="250"/>
      <c r="R176" s="261"/>
    </row>
    <row r="177" spans="1:18" ht="18" customHeight="1" x14ac:dyDescent="0.2">
      <c r="A177" s="282"/>
      <c r="B177" s="263" t="s">
        <v>102</v>
      </c>
      <c r="C177" s="265" t="s">
        <v>97</v>
      </c>
      <c r="D177" s="265"/>
      <c r="E177" s="265"/>
      <c r="F177" s="265" t="s">
        <v>98</v>
      </c>
      <c r="G177" s="265"/>
      <c r="H177" s="266"/>
      <c r="I177" s="250"/>
      <c r="J177" s="250"/>
      <c r="K177" s="250"/>
      <c r="L177" s="250"/>
      <c r="M177" s="250" t="s">
        <v>103</v>
      </c>
      <c r="N177" s="250"/>
      <c r="O177" s="250"/>
      <c r="P177" s="250"/>
      <c r="Q177" s="250"/>
      <c r="R177" s="261"/>
    </row>
    <row r="178" spans="1:18" ht="18" customHeight="1" x14ac:dyDescent="0.2">
      <c r="A178" s="282"/>
      <c r="B178" s="269" t="s">
        <v>101</v>
      </c>
      <c r="C178" s="270" t="s">
        <v>97</v>
      </c>
      <c r="D178" s="270"/>
      <c r="E178" s="270"/>
      <c r="F178" s="270"/>
      <c r="G178" s="270"/>
      <c r="H178" s="271"/>
      <c r="I178" s="250"/>
      <c r="J178" s="250"/>
      <c r="K178" s="250"/>
      <c r="L178" s="250"/>
      <c r="M178" s="250"/>
      <c r="N178" s="250"/>
      <c r="O178" s="250"/>
      <c r="P178" s="250"/>
      <c r="Q178" s="250"/>
      <c r="R178" s="261"/>
    </row>
    <row r="179" spans="1:18" ht="18" customHeight="1" x14ac:dyDescent="0.2">
      <c r="A179" s="282"/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  <c r="R179" s="261"/>
    </row>
    <row r="180" spans="1:18" ht="18" customHeight="1" thickBot="1" x14ac:dyDescent="0.25">
      <c r="A180" s="286"/>
      <c r="B180" s="281" t="s">
        <v>104</v>
      </c>
      <c r="C180" s="281" t="s">
        <v>281</v>
      </c>
      <c r="D180" s="281"/>
      <c r="E180" s="281"/>
      <c r="F180" s="281"/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7"/>
    </row>
    <row r="181" spans="1:18" ht="18" customHeight="1" x14ac:dyDescent="0.2">
      <c r="A181" s="648" t="s">
        <v>297</v>
      </c>
      <c r="B181" s="649"/>
      <c r="C181" s="649"/>
      <c r="D181" s="650"/>
      <c r="E181" s="256"/>
      <c r="F181" s="257"/>
      <c r="G181" s="257"/>
      <c r="H181" s="257"/>
      <c r="I181" s="257"/>
      <c r="J181" s="257"/>
      <c r="K181" s="257"/>
      <c r="L181" s="700" t="s">
        <v>64</v>
      </c>
      <c r="M181" s="701" t="s">
        <v>3</v>
      </c>
      <c r="N181" s="702" t="s">
        <v>4</v>
      </c>
      <c r="O181" s="701" t="s">
        <v>282</v>
      </c>
      <c r="P181" s="701"/>
      <c r="Q181" s="701" t="s">
        <v>298</v>
      </c>
      <c r="R181" s="704"/>
    </row>
    <row r="182" spans="1:18" ht="18" customHeight="1" x14ac:dyDescent="0.2">
      <c r="A182" s="651"/>
      <c r="B182" s="652"/>
      <c r="C182" s="652"/>
      <c r="D182" s="653"/>
      <c r="E182" s="258"/>
      <c r="F182" s="250"/>
      <c r="G182" s="250"/>
      <c r="H182" s="259"/>
      <c r="I182" s="250" t="s">
        <v>62</v>
      </c>
      <c r="J182" s="250"/>
      <c r="K182" s="250"/>
      <c r="L182" s="692"/>
      <c r="M182" s="696"/>
      <c r="N182" s="703"/>
      <c r="O182" s="696"/>
      <c r="P182" s="696"/>
      <c r="Q182" s="696"/>
      <c r="R182" s="698"/>
    </row>
    <row r="183" spans="1:18" ht="18" customHeight="1" x14ac:dyDescent="0.2">
      <c r="A183" s="651"/>
      <c r="B183" s="652"/>
      <c r="C183" s="652"/>
      <c r="D183" s="653"/>
      <c r="E183" s="258"/>
      <c r="F183" s="250"/>
      <c r="G183" s="250"/>
      <c r="H183" s="260"/>
      <c r="I183" s="250" t="s">
        <v>65</v>
      </c>
      <c r="J183" s="250"/>
      <c r="K183" s="250"/>
      <c r="L183" s="692" t="e">
        <f>Résultats!#REF!</f>
        <v>#REF!</v>
      </c>
      <c r="M183" s="694" t="e">
        <f>Résultats!#REF!</f>
        <v>#REF!</v>
      </c>
      <c r="N183" s="696" t="e">
        <f>Résultats!#REF!</f>
        <v>#REF!</v>
      </c>
      <c r="O183" s="696" t="e">
        <f>Résultats!#REF!</f>
        <v>#REF!</v>
      </c>
      <c r="P183" s="696" t="e">
        <f>Résultats!#REF!</f>
        <v>#REF!</v>
      </c>
      <c r="Q183" s="696" t="str">
        <f t="shared" ref="Q183:R184" ca="1" si="6">MID(CELL("nomfichier"),FIND("]",CELL("nomfichier"))+1,20)</f>
        <v>Hommes</v>
      </c>
      <c r="R183" s="698" t="str">
        <f t="shared" ca="1" si="6"/>
        <v>Hommes</v>
      </c>
    </row>
    <row r="184" spans="1:18" ht="18" customHeight="1" thickBot="1" x14ac:dyDescent="0.25">
      <c r="A184" s="651"/>
      <c r="B184" s="652"/>
      <c r="C184" s="652"/>
      <c r="D184" s="653"/>
      <c r="E184" s="258"/>
      <c r="F184" s="250"/>
      <c r="G184" s="250"/>
      <c r="H184" s="250"/>
      <c r="I184" s="250"/>
      <c r="J184" s="250"/>
      <c r="K184" s="250"/>
      <c r="L184" s="693"/>
      <c r="M184" s="695"/>
      <c r="N184" s="697"/>
      <c r="O184" s="697"/>
      <c r="P184" s="697"/>
      <c r="Q184" s="697" t="str">
        <f t="shared" ca="1" si="6"/>
        <v>Hommes</v>
      </c>
      <c r="R184" s="699" t="str">
        <f t="shared" ca="1" si="6"/>
        <v>Hommes</v>
      </c>
    </row>
    <row r="185" spans="1:18" ht="18" customHeight="1" thickBot="1" x14ac:dyDescent="0.25">
      <c r="A185" s="654"/>
      <c r="B185" s="655"/>
      <c r="C185" s="655"/>
      <c r="D185" s="656"/>
      <c r="E185" s="258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61"/>
    </row>
    <row r="186" spans="1:18" ht="18" customHeight="1" x14ac:dyDescent="0.2">
      <c r="A186" s="282"/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61"/>
    </row>
    <row r="187" spans="1:18" ht="18" customHeight="1" x14ac:dyDescent="0.2">
      <c r="A187" s="282"/>
      <c r="B187" s="250"/>
      <c r="C187" s="250"/>
      <c r="D187" s="250"/>
      <c r="E187" s="250"/>
      <c r="F187" s="250"/>
      <c r="G187" s="250"/>
      <c r="H187" s="260" t="s">
        <v>68</v>
      </c>
      <c r="I187" s="260" t="s">
        <v>69</v>
      </c>
      <c r="J187" s="260" t="s">
        <v>70</v>
      </c>
      <c r="K187" s="260" t="s">
        <v>71</v>
      </c>
      <c r="L187" s="260" t="s">
        <v>72</v>
      </c>
      <c r="M187" s="260" t="s">
        <v>73</v>
      </c>
      <c r="N187" s="260" t="s">
        <v>74</v>
      </c>
      <c r="O187" s="262" t="s">
        <v>75</v>
      </c>
      <c r="P187" s="262"/>
      <c r="Q187" s="262" t="s">
        <v>76</v>
      </c>
      <c r="R187" s="283"/>
    </row>
    <row r="188" spans="1:18" ht="18" customHeight="1" x14ac:dyDescent="0.2">
      <c r="A188" s="282"/>
      <c r="B188" s="263" t="s">
        <v>77</v>
      </c>
      <c r="C188" s="264" t="e">
        <f>VLOOKUP(L183,matches,5,FALSE)</f>
        <v>#REF!</v>
      </c>
      <c r="D188" s="265"/>
      <c r="E188" s="265"/>
      <c r="F188" s="266"/>
      <c r="G188" s="250"/>
      <c r="H188" s="260">
        <v>1</v>
      </c>
      <c r="I188" s="260" t="s">
        <v>78</v>
      </c>
      <c r="J188" s="260"/>
      <c r="K188" s="260"/>
      <c r="L188" s="260"/>
      <c r="M188" s="260"/>
      <c r="N188" s="260"/>
      <c r="O188" s="267"/>
      <c r="P188" s="268"/>
      <c r="Q188" s="267"/>
      <c r="R188" s="284"/>
    </row>
    <row r="189" spans="1:18" ht="18" customHeight="1" x14ac:dyDescent="0.2">
      <c r="A189" s="282"/>
      <c r="B189" s="269" t="s">
        <v>79</v>
      </c>
      <c r="C189" s="270" t="e">
        <f>VLOOKUP(C188,clubs,2,TRUE)</f>
        <v>#REF!</v>
      </c>
      <c r="D189" s="705" t="s">
        <v>264</v>
      </c>
      <c r="E189" s="705"/>
      <c r="F189" s="271"/>
      <c r="G189" s="250"/>
      <c r="H189" s="260">
        <v>2</v>
      </c>
      <c r="I189" s="260" t="s">
        <v>80</v>
      </c>
      <c r="J189" s="260"/>
      <c r="K189" s="260"/>
      <c r="L189" s="260"/>
      <c r="M189" s="260"/>
      <c r="N189" s="260"/>
      <c r="O189" s="267"/>
      <c r="P189" s="268"/>
      <c r="Q189" s="267"/>
      <c r="R189" s="284"/>
    </row>
    <row r="190" spans="1:18" ht="18" customHeight="1" x14ac:dyDescent="0.2">
      <c r="A190" s="282"/>
      <c r="B190" s="272" t="s">
        <v>81</v>
      </c>
      <c r="C190" s="273"/>
      <c r="D190" s="174"/>
      <c r="E190" s="174" t="s">
        <v>261</v>
      </c>
      <c r="F190" s="174" t="s">
        <v>82</v>
      </c>
      <c r="G190" s="250"/>
      <c r="H190" s="260">
        <v>3</v>
      </c>
      <c r="I190" s="260" t="s">
        <v>83</v>
      </c>
      <c r="J190" s="260"/>
      <c r="K190" s="260"/>
      <c r="L190" s="260"/>
      <c r="M190" s="260"/>
      <c r="N190" s="260"/>
      <c r="O190" s="267"/>
      <c r="P190" s="274"/>
      <c r="Q190" s="267"/>
      <c r="R190" s="285"/>
    </row>
    <row r="191" spans="1:18" ht="18" customHeight="1" x14ac:dyDescent="0.2">
      <c r="A191" s="282"/>
      <c r="B191" s="275"/>
      <c r="C191" s="276"/>
      <c r="D191" s="174"/>
      <c r="E191" s="277" t="e">
        <f>VLOOKUP(C$188,joueurs3,3,FALSE)</f>
        <v>#REF!</v>
      </c>
      <c r="F191" s="174"/>
      <c r="G191" s="250"/>
      <c r="H191" s="260">
        <v>4</v>
      </c>
      <c r="I191" s="260" t="s">
        <v>84</v>
      </c>
      <c r="J191" s="260"/>
      <c r="K191" s="260"/>
      <c r="L191" s="260"/>
      <c r="M191" s="260"/>
      <c r="N191" s="260"/>
      <c r="O191" s="267"/>
      <c r="P191" s="268"/>
      <c r="Q191" s="267"/>
      <c r="R191" s="284"/>
    </row>
    <row r="192" spans="1:18" ht="18" customHeight="1" x14ac:dyDescent="0.2">
      <c r="A192" s="282"/>
      <c r="B192" s="275"/>
      <c r="C192" s="276"/>
      <c r="D192" s="174"/>
      <c r="E192" s="277" t="e">
        <f>VLOOKUP(C$188,joueurs3,4,FALSE)</f>
        <v>#REF!</v>
      </c>
      <c r="F192" s="174"/>
      <c r="G192" s="250"/>
      <c r="H192" s="260">
        <v>5</v>
      </c>
      <c r="I192" s="260" t="s">
        <v>85</v>
      </c>
      <c r="J192" s="260"/>
      <c r="K192" s="260"/>
      <c r="L192" s="260"/>
      <c r="M192" s="260"/>
      <c r="N192" s="260"/>
      <c r="O192" s="267"/>
      <c r="P192" s="268"/>
      <c r="Q192" s="267"/>
      <c r="R192" s="284"/>
    </row>
    <row r="193" spans="1:18" ht="18" customHeight="1" x14ac:dyDescent="0.2">
      <c r="A193" s="282"/>
      <c r="B193" s="275"/>
      <c r="C193" s="276"/>
      <c r="D193" s="174"/>
      <c r="E193" s="277" t="e">
        <f>VLOOKUP(C$188,joueurs3,5,FALSE)</f>
        <v>#REF!</v>
      </c>
      <c r="F193" s="174"/>
      <c r="G193" s="250"/>
      <c r="H193" s="260">
        <v>6</v>
      </c>
      <c r="I193" s="260" t="s">
        <v>86</v>
      </c>
      <c r="J193" s="260"/>
      <c r="K193" s="260"/>
      <c r="L193" s="260"/>
      <c r="M193" s="260"/>
      <c r="N193" s="260"/>
      <c r="O193" s="267"/>
      <c r="P193" s="268"/>
      <c r="Q193" s="267"/>
      <c r="R193" s="284"/>
    </row>
    <row r="194" spans="1:18" ht="18" customHeight="1" x14ac:dyDescent="0.2">
      <c r="A194" s="282"/>
      <c r="B194" s="275"/>
      <c r="C194" s="276"/>
      <c r="D194" s="174"/>
      <c r="E194" s="277" t="e">
        <f>VLOOKUP(C$188,joueurs3,6,FALSE)</f>
        <v>#REF!</v>
      </c>
      <c r="F194" s="174"/>
      <c r="G194" s="250"/>
      <c r="H194" s="260">
        <v>7</v>
      </c>
      <c r="I194" s="260" t="s">
        <v>87</v>
      </c>
      <c r="J194" s="260"/>
      <c r="K194" s="260"/>
      <c r="L194" s="260"/>
      <c r="M194" s="260"/>
      <c r="N194" s="260"/>
      <c r="O194" s="267"/>
      <c r="P194" s="268"/>
      <c r="Q194" s="267"/>
      <c r="R194" s="284"/>
    </row>
    <row r="195" spans="1:18" ht="18" customHeight="1" x14ac:dyDescent="0.2">
      <c r="A195" s="282"/>
      <c r="B195" s="250"/>
      <c r="C195" s="250"/>
      <c r="D195" s="250"/>
      <c r="E195" s="250"/>
      <c r="F195" s="250"/>
      <c r="G195" s="250"/>
      <c r="H195" s="260">
        <v>8</v>
      </c>
      <c r="I195" s="260" t="s">
        <v>88</v>
      </c>
      <c r="J195" s="260"/>
      <c r="K195" s="260"/>
      <c r="L195" s="260"/>
      <c r="M195" s="260"/>
      <c r="N195" s="260"/>
      <c r="O195" s="267"/>
      <c r="P195" s="268"/>
      <c r="Q195" s="267"/>
      <c r="R195" s="284"/>
    </row>
    <row r="196" spans="1:18" ht="18" customHeight="1" x14ac:dyDescent="0.2">
      <c r="A196" s="282"/>
      <c r="B196" s="263" t="s">
        <v>89</v>
      </c>
      <c r="C196" s="264" t="e">
        <f>VLOOKUP(L183,matches,6,FALSE)</f>
        <v>#REF!</v>
      </c>
      <c r="D196" s="265"/>
      <c r="E196" s="265"/>
      <c r="F196" s="266"/>
      <c r="G196" s="250"/>
      <c r="H196" s="260">
        <v>9</v>
      </c>
      <c r="I196" s="260" t="s">
        <v>90</v>
      </c>
      <c r="J196" s="260"/>
      <c r="K196" s="260"/>
      <c r="L196" s="260"/>
      <c r="M196" s="260"/>
      <c r="N196" s="260"/>
      <c r="O196" s="267"/>
      <c r="P196" s="268"/>
      <c r="Q196" s="267"/>
      <c r="R196" s="284"/>
    </row>
    <row r="197" spans="1:18" ht="18" customHeight="1" x14ac:dyDescent="0.2">
      <c r="A197" s="282"/>
      <c r="B197" s="269" t="s">
        <v>79</v>
      </c>
      <c r="C197" s="270" t="e">
        <f>VLOOKUP(C196,clubs,2,TRUE)</f>
        <v>#REF!</v>
      </c>
      <c r="D197" s="705" t="s">
        <v>264</v>
      </c>
      <c r="E197" s="705"/>
      <c r="F197" s="271"/>
      <c r="G197" s="250"/>
      <c r="H197" s="260">
        <v>10</v>
      </c>
      <c r="I197" s="260" t="s">
        <v>60</v>
      </c>
      <c r="J197" s="260"/>
      <c r="K197" s="260"/>
      <c r="L197" s="260"/>
      <c r="M197" s="260"/>
      <c r="N197" s="260"/>
      <c r="O197" s="267"/>
      <c r="P197" s="268"/>
      <c r="Q197" s="267"/>
      <c r="R197" s="284"/>
    </row>
    <row r="198" spans="1:18" ht="18" customHeight="1" x14ac:dyDescent="0.2">
      <c r="A198" s="282"/>
      <c r="B198" s="272" t="s">
        <v>81</v>
      </c>
      <c r="C198" s="273"/>
      <c r="D198" s="174"/>
      <c r="E198" s="174" t="s">
        <v>261</v>
      </c>
      <c r="F198" s="174" t="s">
        <v>82</v>
      </c>
      <c r="G198" s="250"/>
      <c r="H198" s="260">
        <v>11</v>
      </c>
      <c r="I198" s="260" t="s">
        <v>91</v>
      </c>
      <c r="J198" s="260"/>
      <c r="K198" s="260"/>
      <c r="L198" s="260"/>
      <c r="M198" s="260"/>
      <c r="N198" s="260"/>
      <c r="O198" s="267"/>
      <c r="P198" s="268"/>
      <c r="Q198" s="267"/>
      <c r="R198" s="284"/>
    </row>
    <row r="199" spans="1:18" ht="18" customHeight="1" x14ac:dyDescent="0.2">
      <c r="A199" s="282"/>
      <c r="B199" s="275"/>
      <c r="C199" s="276"/>
      <c r="D199" s="174"/>
      <c r="E199" s="277" t="e">
        <f>VLOOKUP(C$196,joueurs3,3,FALSE)</f>
        <v>#REF!</v>
      </c>
      <c r="F199" s="174"/>
      <c r="G199" s="250"/>
      <c r="H199" s="260">
        <v>12</v>
      </c>
      <c r="I199" s="260" t="s">
        <v>59</v>
      </c>
      <c r="J199" s="260"/>
      <c r="K199" s="260"/>
      <c r="L199" s="260"/>
      <c r="M199" s="260"/>
      <c r="N199" s="260"/>
      <c r="O199" s="267"/>
      <c r="P199" s="268"/>
      <c r="Q199" s="267"/>
      <c r="R199" s="284"/>
    </row>
    <row r="200" spans="1:18" ht="18" customHeight="1" x14ac:dyDescent="0.2">
      <c r="A200" s="282"/>
      <c r="B200" s="275"/>
      <c r="C200" s="276"/>
      <c r="D200" s="174"/>
      <c r="E200" s="277" t="e">
        <f>VLOOKUP(C$196,joueurs3,4,FALSE)</f>
        <v>#REF!</v>
      </c>
      <c r="F200" s="174"/>
      <c r="G200" s="250"/>
      <c r="H200" s="260">
        <v>13</v>
      </c>
      <c r="I200" s="260" t="s">
        <v>92</v>
      </c>
      <c r="J200" s="260"/>
      <c r="K200" s="260"/>
      <c r="L200" s="260"/>
      <c r="M200" s="260"/>
      <c r="N200" s="260"/>
      <c r="O200" s="267"/>
      <c r="P200" s="268"/>
      <c r="Q200" s="267"/>
      <c r="R200" s="284"/>
    </row>
    <row r="201" spans="1:18" ht="18" customHeight="1" x14ac:dyDescent="0.2">
      <c r="A201" s="282"/>
      <c r="B201" s="275"/>
      <c r="C201" s="276"/>
      <c r="D201" s="174"/>
      <c r="E201" s="277" t="e">
        <f>VLOOKUP(C$196,joueurs3,5,FALSE)</f>
        <v>#REF!</v>
      </c>
      <c r="F201" s="174"/>
      <c r="G201" s="250"/>
      <c r="H201" s="260">
        <v>14</v>
      </c>
      <c r="I201" s="260" t="s">
        <v>93</v>
      </c>
      <c r="J201" s="260"/>
      <c r="K201" s="260"/>
      <c r="L201" s="260"/>
      <c r="M201" s="260"/>
      <c r="N201" s="260"/>
      <c r="O201" s="267"/>
      <c r="P201" s="268"/>
      <c r="Q201" s="267"/>
      <c r="R201" s="284"/>
    </row>
    <row r="202" spans="1:18" ht="18" customHeight="1" x14ac:dyDescent="0.2">
      <c r="A202" s="282"/>
      <c r="B202" s="275"/>
      <c r="C202" s="276"/>
      <c r="D202" s="174"/>
      <c r="E202" s="277" t="e">
        <f>VLOOKUP(C$196,joueurs3,6,FALSE)</f>
        <v>#REF!</v>
      </c>
      <c r="F202" s="174"/>
      <c r="G202" s="250"/>
      <c r="H202" s="260">
        <v>15</v>
      </c>
      <c r="I202" s="260" t="s">
        <v>94</v>
      </c>
      <c r="J202" s="260"/>
      <c r="K202" s="260"/>
      <c r="L202" s="260"/>
      <c r="M202" s="260"/>
      <c r="N202" s="260"/>
      <c r="O202" s="267"/>
      <c r="P202" s="268"/>
      <c r="Q202" s="267"/>
      <c r="R202" s="284"/>
    </row>
    <row r="203" spans="1:18" ht="18" customHeight="1" x14ac:dyDescent="0.2">
      <c r="A203" s="282"/>
      <c r="B203" s="250"/>
      <c r="C203" s="250"/>
      <c r="D203" s="250"/>
      <c r="E203" s="250"/>
      <c r="F203" s="250"/>
      <c r="G203" s="250"/>
      <c r="H203" s="260">
        <v>16</v>
      </c>
      <c r="I203" s="260" t="s">
        <v>95</v>
      </c>
      <c r="J203" s="260"/>
      <c r="K203" s="260"/>
      <c r="L203" s="260"/>
      <c r="M203" s="260"/>
      <c r="N203" s="260"/>
      <c r="O203" s="267"/>
      <c r="P203" s="268"/>
      <c r="Q203" s="267"/>
      <c r="R203" s="284"/>
    </row>
    <row r="204" spans="1:18" ht="18" customHeight="1" thickBot="1" x14ac:dyDescent="0.25">
      <c r="A204" s="282"/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61"/>
    </row>
    <row r="205" spans="1:18" ht="18" customHeight="1" thickBot="1" x14ac:dyDescent="0.25">
      <c r="A205" s="282"/>
      <c r="B205" s="263" t="s">
        <v>96</v>
      </c>
      <c r="C205" s="265" t="s">
        <v>97</v>
      </c>
      <c r="D205" s="265"/>
      <c r="E205" s="265"/>
      <c r="F205" s="265" t="s">
        <v>98</v>
      </c>
      <c r="G205" s="265"/>
      <c r="H205" s="266"/>
      <c r="I205" s="250"/>
      <c r="J205" s="250"/>
      <c r="K205" s="250"/>
      <c r="L205" s="250"/>
      <c r="M205" s="278" t="s">
        <v>99</v>
      </c>
      <c r="N205" s="279"/>
      <c r="O205" s="278" t="s">
        <v>100</v>
      </c>
      <c r="P205" s="280"/>
      <c r="Q205" s="278"/>
      <c r="R205" s="279"/>
    </row>
    <row r="206" spans="1:18" ht="18" customHeight="1" x14ac:dyDescent="0.2">
      <c r="A206" s="282"/>
      <c r="B206" s="269" t="s">
        <v>101</v>
      </c>
      <c r="C206" s="270" t="s">
        <v>97</v>
      </c>
      <c r="D206" s="270"/>
      <c r="E206" s="270"/>
      <c r="F206" s="270"/>
      <c r="G206" s="270"/>
      <c r="H206" s="271"/>
      <c r="I206" s="250"/>
      <c r="J206" s="250"/>
      <c r="K206" s="250"/>
      <c r="L206" s="250"/>
      <c r="M206" s="250"/>
      <c r="N206" s="250"/>
      <c r="O206" s="250"/>
      <c r="P206" s="250"/>
      <c r="Q206" s="250"/>
      <c r="R206" s="261"/>
    </row>
    <row r="207" spans="1:18" ht="18" customHeight="1" x14ac:dyDescent="0.2">
      <c r="A207" s="282"/>
      <c r="B207" s="263" t="s">
        <v>102</v>
      </c>
      <c r="C207" s="265" t="s">
        <v>97</v>
      </c>
      <c r="D207" s="265"/>
      <c r="E207" s="265"/>
      <c r="F207" s="265" t="s">
        <v>98</v>
      </c>
      <c r="G207" s="265"/>
      <c r="H207" s="266"/>
      <c r="I207" s="250"/>
      <c r="J207" s="250"/>
      <c r="K207" s="250"/>
      <c r="L207" s="250"/>
      <c r="M207" s="250" t="s">
        <v>103</v>
      </c>
      <c r="N207" s="250"/>
      <c r="O207" s="250"/>
      <c r="P207" s="250"/>
      <c r="Q207" s="250"/>
      <c r="R207" s="261"/>
    </row>
    <row r="208" spans="1:18" ht="18" customHeight="1" x14ac:dyDescent="0.2">
      <c r="A208" s="282"/>
      <c r="B208" s="269" t="s">
        <v>101</v>
      </c>
      <c r="C208" s="270" t="s">
        <v>97</v>
      </c>
      <c r="D208" s="270"/>
      <c r="E208" s="270"/>
      <c r="F208" s="270"/>
      <c r="G208" s="270"/>
      <c r="H208" s="271"/>
      <c r="I208" s="250"/>
      <c r="J208" s="250"/>
      <c r="K208" s="250"/>
      <c r="L208" s="250"/>
      <c r="M208" s="250"/>
      <c r="N208" s="250"/>
      <c r="O208" s="250"/>
      <c r="P208" s="250"/>
      <c r="Q208" s="250"/>
      <c r="R208" s="261"/>
    </row>
    <row r="209" spans="1:18" ht="18" customHeight="1" x14ac:dyDescent="0.2">
      <c r="A209" s="282"/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61"/>
    </row>
    <row r="210" spans="1:18" ht="18" customHeight="1" thickBot="1" x14ac:dyDescent="0.25">
      <c r="A210" s="286"/>
      <c r="B210" s="281" t="s">
        <v>104</v>
      </c>
      <c r="C210" s="281" t="s">
        <v>281</v>
      </c>
      <c r="D210" s="281"/>
      <c r="E210" s="281"/>
      <c r="F210" s="281"/>
      <c r="G210" s="281"/>
      <c r="H210" s="281"/>
      <c r="I210" s="281"/>
      <c r="J210" s="281"/>
      <c r="K210" s="281"/>
      <c r="L210" s="281"/>
      <c r="M210" s="281"/>
      <c r="N210" s="281"/>
      <c r="O210" s="281"/>
      <c r="P210" s="281"/>
      <c r="Q210" s="281"/>
      <c r="R210" s="287"/>
    </row>
    <row r="211" spans="1:18" ht="18" customHeight="1" x14ac:dyDescent="0.2">
      <c r="A211" s="683" t="s">
        <v>297</v>
      </c>
      <c r="B211" s="684"/>
      <c r="C211" s="684"/>
      <c r="D211" s="685"/>
      <c r="E211" s="256"/>
      <c r="F211" s="257"/>
      <c r="G211" s="257"/>
      <c r="H211" s="257"/>
      <c r="I211" s="257"/>
      <c r="J211" s="257"/>
      <c r="K211" s="257"/>
      <c r="L211" s="700" t="s">
        <v>64</v>
      </c>
      <c r="M211" s="701" t="s">
        <v>3</v>
      </c>
      <c r="N211" s="702" t="s">
        <v>4</v>
      </c>
      <c r="O211" s="701" t="s">
        <v>282</v>
      </c>
      <c r="P211" s="701"/>
      <c r="Q211" s="701" t="s">
        <v>298</v>
      </c>
      <c r="R211" s="704"/>
    </row>
    <row r="212" spans="1:18" ht="18" customHeight="1" x14ac:dyDescent="0.2">
      <c r="A212" s="686"/>
      <c r="B212" s="687"/>
      <c r="C212" s="687"/>
      <c r="D212" s="688"/>
      <c r="E212" s="258"/>
      <c r="F212" s="250"/>
      <c r="G212" s="250"/>
      <c r="H212" s="259"/>
      <c r="I212" s="250" t="s">
        <v>62</v>
      </c>
      <c r="J212" s="250"/>
      <c r="K212" s="250"/>
      <c r="L212" s="692"/>
      <c r="M212" s="696"/>
      <c r="N212" s="703"/>
      <c r="O212" s="696"/>
      <c r="P212" s="696"/>
      <c r="Q212" s="696"/>
      <c r="R212" s="698"/>
    </row>
    <row r="213" spans="1:18" ht="18" customHeight="1" x14ac:dyDescent="0.2">
      <c r="A213" s="686"/>
      <c r="B213" s="687"/>
      <c r="C213" s="687"/>
      <c r="D213" s="688"/>
      <c r="E213" s="258"/>
      <c r="F213" s="250"/>
      <c r="G213" s="250"/>
      <c r="H213" s="260"/>
      <c r="I213" s="250" t="s">
        <v>65</v>
      </c>
      <c r="J213" s="250"/>
      <c r="K213" s="250"/>
      <c r="L213" s="692" t="e">
        <f>Résultats!#REF!</f>
        <v>#REF!</v>
      </c>
      <c r="M213" s="694" t="e">
        <f>Résultats!#REF!</f>
        <v>#REF!</v>
      </c>
      <c r="N213" s="696" t="e">
        <f>Résultats!#REF!</f>
        <v>#REF!</v>
      </c>
      <c r="O213" s="696" t="e">
        <f>Résultats!#REF!</f>
        <v>#REF!</v>
      </c>
      <c r="P213" s="696" t="e">
        <f>Résultats!#REF!</f>
        <v>#REF!</v>
      </c>
      <c r="Q213" s="696" t="str">
        <f t="shared" ref="Q213:R214" ca="1" si="7">MID(CELL("nomfichier"),FIND("]",CELL("nomfichier"))+1,20)</f>
        <v>Hommes</v>
      </c>
      <c r="R213" s="698" t="str">
        <f t="shared" ca="1" si="7"/>
        <v>Hommes</v>
      </c>
    </row>
    <row r="214" spans="1:18" ht="18" customHeight="1" thickBot="1" x14ac:dyDescent="0.25">
      <c r="A214" s="686"/>
      <c r="B214" s="687"/>
      <c r="C214" s="687"/>
      <c r="D214" s="688"/>
      <c r="E214" s="258"/>
      <c r="F214" s="250"/>
      <c r="G214" s="250"/>
      <c r="H214" s="250"/>
      <c r="I214" s="250"/>
      <c r="J214" s="250"/>
      <c r="K214" s="250"/>
      <c r="L214" s="693"/>
      <c r="M214" s="695"/>
      <c r="N214" s="697"/>
      <c r="O214" s="697"/>
      <c r="P214" s="697"/>
      <c r="Q214" s="697" t="str">
        <f t="shared" ca="1" si="7"/>
        <v>Hommes</v>
      </c>
      <c r="R214" s="699" t="str">
        <f t="shared" ca="1" si="7"/>
        <v>Hommes</v>
      </c>
    </row>
    <row r="215" spans="1:18" ht="18" customHeight="1" thickBot="1" x14ac:dyDescent="0.25">
      <c r="A215" s="689"/>
      <c r="B215" s="690"/>
      <c r="C215" s="690"/>
      <c r="D215" s="691"/>
      <c r="E215" s="258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61"/>
    </row>
    <row r="216" spans="1:18" ht="18" customHeight="1" x14ac:dyDescent="0.2">
      <c r="A216" s="282"/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61"/>
    </row>
    <row r="217" spans="1:18" ht="18" customHeight="1" x14ac:dyDescent="0.2">
      <c r="A217" s="282"/>
      <c r="B217" s="250"/>
      <c r="C217" s="250"/>
      <c r="D217" s="250"/>
      <c r="E217" s="250"/>
      <c r="F217" s="250"/>
      <c r="G217" s="250"/>
      <c r="H217" s="260" t="s">
        <v>68</v>
      </c>
      <c r="I217" s="260" t="s">
        <v>69</v>
      </c>
      <c r="J217" s="260" t="s">
        <v>70</v>
      </c>
      <c r="K217" s="260" t="s">
        <v>71</v>
      </c>
      <c r="L217" s="260" t="s">
        <v>72</v>
      </c>
      <c r="M217" s="260" t="s">
        <v>73</v>
      </c>
      <c r="N217" s="260" t="s">
        <v>74</v>
      </c>
      <c r="O217" s="262" t="s">
        <v>75</v>
      </c>
      <c r="P217" s="262"/>
      <c r="Q217" s="262" t="s">
        <v>76</v>
      </c>
      <c r="R217" s="283"/>
    </row>
    <row r="218" spans="1:18" ht="18" customHeight="1" x14ac:dyDescent="0.2">
      <c r="A218" s="282"/>
      <c r="B218" s="263" t="s">
        <v>77</v>
      </c>
      <c r="C218" s="264" t="e">
        <f>VLOOKUP(L213,matches,5,FALSE)</f>
        <v>#REF!</v>
      </c>
      <c r="D218" s="265"/>
      <c r="E218" s="265"/>
      <c r="F218" s="266"/>
      <c r="G218" s="250"/>
      <c r="H218" s="260">
        <v>1</v>
      </c>
      <c r="I218" s="260" t="s">
        <v>78</v>
      </c>
      <c r="J218" s="260"/>
      <c r="K218" s="260"/>
      <c r="L218" s="260"/>
      <c r="M218" s="260"/>
      <c r="N218" s="260"/>
      <c r="O218" s="267"/>
      <c r="P218" s="268"/>
      <c r="Q218" s="267"/>
      <c r="R218" s="284"/>
    </row>
    <row r="219" spans="1:18" ht="18" customHeight="1" x14ac:dyDescent="0.2">
      <c r="A219" s="282"/>
      <c r="B219" s="269" t="s">
        <v>79</v>
      </c>
      <c r="C219" s="270" t="e">
        <f>VLOOKUP(C218,clubs,2,TRUE)</f>
        <v>#REF!</v>
      </c>
      <c r="D219" s="705" t="s">
        <v>264</v>
      </c>
      <c r="E219" s="705"/>
      <c r="F219" s="271"/>
      <c r="G219" s="250"/>
      <c r="H219" s="260">
        <v>2</v>
      </c>
      <c r="I219" s="260" t="s">
        <v>80</v>
      </c>
      <c r="J219" s="260"/>
      <c r="K219" s="260"/>
      <c r="L219" s="260"/>
      <c r="M219" s="260"/>
      <c r="N219" s="260"/>
      <c r="O219" s="267"/>
      <c r="P219" s="268"/>
      <c r="Q219" s="267"/>
      <c r="R219" s="284"/>
    </row>
    <row r="220" spans="1:18" ht="18" customHeight="1" x14ac:dyDescent="0.2">
      <c r="A220" s="282"/>
      <c r="B220" s="272" t="s">
        <v>81</v>
      </c>
      <c r="C220" s="273"/>
      <c r="D220" s="174"/>
      <c r="E220" s="174" t="s">
        <v>261</v>
      </c>
      <c r="F220" s="174" t="s">
        <v>82</v>
      </c>
      <c r="G220" s="250"/>
      <c r="H220" s="260">
        <v>3</v>
      </c>
      <c r="I220" s="260" t="s">
        <v>83</v>
      </c>
      <c r="J220" s="260"/>
      <c r="K220" s="260"/>
      <c r="L220" s="260"/>
      <c r="M220" s="260"/>
      <c r="N220" s="260"/>
      <c r="O220" s="267"/>
      <c r="P220" s="274"/>
      <c r="Q220" s="267"/>
      <c r="R220" s="285"/>
    </row>
    <row r="221" spans="1:18" ht="18" customHeight="1" x14ac:dyDescent="0.2">
      <c r="A221" s="282"/>
      <c r="B221" s="275"/>
      <c r="C221" s="276"/>
      <c r="D221" s="174"/>
      <c r="E221" s="277" t="e">
        <f>VLOOKUP(C$218,joueurs3,3,FALSE)</f>
        <v>#REF!</v>
      </c>
      <c r="F221" s="174"/>
      <c r="G221" s="250"/>
      <c r="H221" s="260">
        <v>4</v>
      </c>
      <c r="I221" s="260" t="s">
        <v>84</v>
      </c>
      <c r="J221" s="260"/>
      <c r="K221" s="260"/>
      <c r="L221" s="260"/>
      <c r="M221" s="260"/>
      <c r="N221" s="260"/>
      <c r="O221" s="267"/>
      <c r="P221" s="268"/>
      <c r="Q221" s="267"/>
      <c r="R221" s="284"/>
    </row>
    <row r="222" spans="1:18" ht="18" customHeight="1" x14ac:dyDescent="0.2">
      <c r="A222" s="282"/>
      <c r="B222" s="275"/>
      <c r="C222" s="276"/>
      <c r="D222" s="174"/>
      <c r="E222" s="277" t="e">
        <f>VLOOKUP(C$218,joueurs3,4,FALSE)</f>
        <v>#REF!</v>
      </c>
      <c r="F222" s="174"/>
      <c r="G222" s="250"/>
      <c r="H222" s="260">
        <v>5</v>
      </c>
      <c r="I222" s="260" t="s">
        <v>85</v>
      </c>
      <c r="J222" s="260"/>
      <c r="K222" s="260"/>
      <c r="L222" s="260"/>
      <c r="M222" s="260"/>
      <c r="N222" s="260"/>
      <c r="O222" s="267"/>
      <c r="P222" s="268"/>
      <c r="Q222" s="267"/>
      <c r="R222" s="284"/>
    </row>
    <row r="223" spans="1:18" ht="18" customHeight="1" x14ac:dyDescent="0.2">
      <c r="A223" s="282"/>
      <c r="B223" s="275"/>
      <c r="C223" s="276"/>
      <c r="D223" s="174"/>
      <c r="E223" s="277" t="e">
        <f>VLOOKUP(C$218,joueurs3,5,FALSE)</f>
        <v>#REF!</v>
      </c>
      <c r="F223" s="174"/>
      <c r="G223" s="250"/>
      <c r="H223" s="260">
        <v>6</v>
      </c>
      <c r="I223" s="260" t="s">
        <v>86</v>
      </c>
      <c r="J223" s="260"/>
      <c r="K223" s="260"/>
      <c r="L223" s="260"/>
      <c r="M223" s="260"/>
      <c r="N223" s="260"/>
      <c r="O223" s="267"/>
      <c r="P223" s="268"/>
      <c r="Q223" s="267"/>
      <c r="R223" s="284"/>
    </row>
    <row r="224" spans="1:18" ht="18" customHeight="1" x14ac:dyDescent="0.2">
      <c r="A224" s="282"/>
      <c r="B224" s="275"/>
      <c r="C224" s="276"/>
      <c r="D224" s="174"/>
      <c r="E224" s="277" t="e">
        <f>VLOOKUP(C$218,joueurs3,6,FALSE)</f>
        <v>#REF!</v>
      </c>
      <c r="F224" s="174"/>
      <c r="G224" s="250"/>
      <c r="H224" s="260">
        <v>7</v>
      </c>
      <c r="I224" s="260" t="s">
        <v>87</v>
      </c>
      <c r="J224" s="260"/>
      <c r="K224" s="260"/>
      <c r="L224" s="260"/>
      <c r="M224" s="260"/>
      <c r="N224" s="260"/>
      <c r="O224" s="267"/>
      <c r="P224" s="268"/>
      <c r="Q224" s="267"/>
      <c r="R224" s="284"/>
    </row>
    <row r="225" spans="1:18" ht="18" customHeight="1" x14ac:dyDescent="0.2">
      <c r="A225" s="282"/>
      <c r="B225" s="250"/>
      <c r="C225" s="250"/>
      <c r="D225" s="250"/>
      <c r="E225" s="250"/>
      <c r="F225" s="250"/>
      <c r="G225" s="250"/>
      <c r="H225" s="260">
        <v>8</v>
      </c>
      <c r="I225" s="260" t="s">
        <v>88</v>
      </c>
      <c r="J225" s="260"/>
      <c r="K225" s="260"/>
      <c r="L225" s="260"/>
      <c r="M225" s="260"/>
      <c r="N225" s="260"/>
      <c r="O225" s="267"/>
      <c r="P225" s="268"/>
      <c r="Q225" s="267"/>
      <c r="R225" s="284"/>
    </row>
    <row r="226" spans="1:18" ht="18" customHeight="1" x14ac:dyDescent="0.2">
      <c r="A226" s="282"/>
      <c r="B226" s="263" t="s">
        <v>89</v>
      </c>
      <c r="C226" s="264" t="e">
        <f>VLOOKUP(L213,matches,6,FALSE)</f>
        <v>#REF!</v>
      </c>
      <c r="D226" s="265"/>
      <c r="E226" s="265"/>
      <c r="F226" s="266"/>
      <c r="G226" s="250"/>
      <c r="H226" s="260">
        <v>9</v>
      </c>
      <c r="I226" s="260" t="s">
        <v>90</v>
      </c>
      <c r="J226" s="260"/>
      <c r="K226" s="260"/>
      <c r="L226" s="260"/>
      <c r="M226" s="260"/>
      <c r="N226" s="260"/>
      <c r="O226" s="267"/>
      <c r="P226" s="268"/>
      <c r="Q226" s="267"/>
      <c r="R226" s="284"/>
    </row>
    <row r="227" spans="1:18" ht="18" customHeight="1" x14ac:dyDescent="0.2">
      <c r="A227" s="282"/>
      <c r="B227" s="269" t="s">
        <v>79</v>
      </c>
      <c r="C227" s="270" t="e">
        <f>VLOOKUP(C226,clubs,2,TRUE)</f>
        <v>#REF!</v>
      </c>
      <c r="D227" s="705" t="s">
        <v>264</v>
      </c>
      <c r="E227" s="705"/>
      <c r="F227" s="271"/>
      <c r="G227" s="250"/>
      <c r="H227" s="260">
        <v>10</v>
      </c>
      <c r="I227" s="260" t="s">
        <v>60</v>
      </c>
      <c r="J227" s="260"/>
      <c r="K227" s="260"/>
      <c r="L227" s="260"/>
      <c r="M227" s="260"/>
      <c r="N227" s="260"/>
      <c r="O227" s="267"/>
      <c r="P227" s="268"/>
      <c r="Q227" s="267"/>
      <c r="R227" s="284"/>
    </row>
    <row r="228" spans="1:18" ht="18" customHeight="1" x14ac:dyDescent="0.2">
      <c r="A228" s="282"/>
      <c r="B228" s="272" t="s">
        <v>81</v>
      </c>
      <c r="C228" s="273"/>
      <c r="D228" s="174"/>
      <c r="E228" s="174" t="s">
        <v>261</v>
      </c>
      <c r="F228" s="174" t="s">
        <v>82</v>
      </c>
      <c r="G228" s="250"/>
      <c r="H228" s="260">
        <v>11</v>
      </c>
      <c r="I228" s="260" t="s">
        <v>91</v>
      </c>
      <c r="J228" s="260"/>
      <c r="K228" s="260"/>
      <c r="L228" s="260"/>
      <c r="M228" s="260"/>
      <c r="N228" s="260"/>
      <c r="O228" s="267"/>
      <c r="P228" s="268"/>
      <c r="Q228" s="267"/>
      <c r="R228" s="284"/>
    </row>
    <row r="229" spans="1:18" ht="18" customHeight="1" x14ac:dyDescent="0.2">
      <c r="A229" s="282"/>
      <c r="B229" s="275"/>
      <c r="C229" s="276"/>
      <c r="D229" s="174"/>
      <c r="E229" s="277" t="e">
        <f>VLOOKUP(C$226,joueurs3,3,FALSE)</f>
        <v>#REF!</v>
      </c>
      <c r="F229" s="174"/>
      <c r="G229" s="250"/>
      <c r="H229" s="260">
        <v>12</v>
      </c>
      <c r="I229" s="260" t="s">
        <v>59</v>
      </c>
      <c r="J229" s="260"/>
      <c r="K229" s="260"/>
      <c r="L229" s="260"/>
      <c r="M229" s="260"/>
      <c r="N229" s="260"/>
      <c r="O229" s="267"/>
      <c r="P229" s="268"/>
      <c r="Q229" s="267"/>
      <c r="R229" s="284"/>
    </row>
    <row r="230" spans="1:18" ht="18" customHeight="1" x14ac:dyDescent="0.2">
      <c r="A230" s="282"/>
      <c r="B230" s="275"/>
      <c r="C230" s="276"/>
      <c r="D230" s="174"/>
      <c r="E230" s="277" t="e">
        <f>VLOOKUP(C$226,joueurs3,4,FALSE)</f>
        <v>#REF!</v>
      </c>
      <c r="F230" s="174"/>
      <c r="G230" s="250"/>
      <c r="H230" s="260">
        <v>13</v>
      </c>
      <c r="I230" s="260" t="s">
        <v>92</v>
      </c>
      <c r="J230" s="260"/>
      <c r="K230" s="260"/>
      <c r="L230" s="260"/>
      <c r="M230" s="260"/>
      <c r="N230" s="260"/>
      <c r="O230" s="267"/>
      <c r="P230" s="268"/>
      <c r="Q230" s="267"/>
      <c r="R230" s="284"/>
    </row>
    <row r="231" spans="1:18" ht="18" customHeight="1" x14ac:dyDescent="0.2">
      <c r="A231" s="282"/>
      <c r="B231" s="275"/>
      <c r="C231" s="276"/>
      <c r="D231" s="174"/>
      <c r="E231" s="277" t="e">
        <f>VLOOKUP(C$226,joueurs3,5,FALSE)</f>
        <v>#REF!</v>
      </c>
      <c r="F231" s="174"/>
      <c r="G231" s="250"/>
      <c r="H231" s="260">
        <v>14</v>
      </c>
      <c r="I231" s="260" t="s">
        <v>93</v>
      </c>
      <c r="J231" s="260"/>
      <c r="K231" s="260"/>
      <c r="L231" s="260"/>
      <c r="M231" s="260"/>
      <c r="N231" s="260"/>
      <c r="O231" s="267"/>
      <c r="P231" s="268"/>
      <c r="Q231" s="267"/>
      <c r="R231" s="284"/>
    </row>
    <row r="232" spans="1:18" ht="18" customHeight="1" x14ac:dyDescent="0.2">
      <c r="A232" s="282"/>
      <c r="B232" s="275"/>
      <c r="C232" s="276"/>
      <c r="D232" s="174"/>
      <c r="E232" s="277" t="e">
        <f>VLOOKUP(C$226,joueurs3,6,FALSE)</f>
        <v>#REF!</v>
      </c>
      <c r="F232" s="174"/>
      <c r="G232" s="250"/>
      <c r="H232" s="260">
        <v>15</v>
      </c>
      <c r="I232" s="260" t="s">
        <v>94</v>
      </c>
      <c r="J232" s="260"/>
      <c r="K232" s="260"/>
      <c r="L232" s="260"/>
      <c r="M232" s="260"/>
      <c r="N232" s="260"/>
      <c r="O232" s="267"/>
      <c r="P232" s="268"/>
      <c r="Q232" s="267"/>
      <c r="R232" s="284"/>
    </row>
    <row r="233" spans="1:18" ht="18" customHeight="1" x14ac:dyDescent="0.2">
      <c r="A233" s="282"/>
      <c r="B233" s="250"/>
      <c r="C233" s="250"/>
      <c r="D233" s="250"/>
      <c r="E233" s="250"/>
      <c r="F233" s="250"/>
      <c r="G233" s="250"/>
      <c r="H233" s="260">
        <v>16</v>
      </c>
      <c r="I233" s="260" t="s">
        <v>95</v>
      </c>
      <c r="J233" s="260"/>
      <c r="K233" s="260"/>
      <c r="L233" s="260"/>
      <c r="M233" s="260"/>
      <c r="N233" s="260"/>
      <c r="O233" s="267"/>
      <c r="P233" s="268"/>
      <c r="Q233" s="267"/>
      <c r="R233" s="284"/>
    </row>
    <row r="234" spans="1:18" ht="18" customHeight="1" thickBot="1" x14ac:dyDescent="0.25">
      <c r="A234" s="282"/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61"/>
    </row>
    <row r="235" spans="1:18" ht="18" customHeight="1" thickBot="1" x14ac:dyDescent="0.25">
      <c r="A235" s="282"/>
      <c r="B235" s="263" t="s">
        <v>96</v>
      </c>
      <c r="C235" s="265" t="s">
        <v>97</v>
      </c>
      <c r="D235" s="265"/>
      <c r="E235" s="265"/>
      <c r="F235" s="265" t="s">
        <v>98</v>
      </c>
      <c r="G235" s="265"/>
      <c r="H235" s="266"/>
      <c r="I235" s="250"/>
      <c r="J235" s="250"/>
      <c r="K235" s="250"/>
      <c r="L235" s="250"/>
      <c r="M235" s="278" t="s">
        <v>99</v>
      </c>
      <c r="N235" s="279"/>
      <c r="O235" s="278" t="s">
        <v>100</v>
      </c>
      <c r="P235" s="280"/>
      <c r="Q235" s="278"/>
      <c r="R235" s="279"/>
    </row>
    <row r="236" spans="1:18" ht="18" customHeight="1" x14ac:dyDescent="0.2">
      <c r="A236" s="282"/>
      <c r="B236" s="269" t="s">
        <v>101</v>
      </c>
      <c r="C236" s="270" t="s">
        <v>97</v>
      </c>
      <c r="D236" s="270"/>
      <c r="E236" s="270"/>
      <c r="F236" s="270"/>
      <c r="G236" s="270"/>
      <c r="H236" s="271"/>
      <c r="I236" s="250"/>
      <c r="J236" s="250"/>
      <c r="K236" s="250"/>
      <c r="L236" s="250"/>
      <c r="M236" s="250"/>
      <c r="N236" s="250"/>
      <c r="O236" s="250"/>
      <c r="P236" s="250"/>
      <c r="Q236" s="250"/>
      <c r="R236" s="261"/>
    </row>
    <row r="237" spans="1:18" ht="18" customHeight="1" x14ac:dyDescent="0.2">
      <c r="A237" s="282"/>
      <c r="B237" s="263" t="s">
        <v>102</v>
      </c>
      <c r="C237" s="265" t="s">
        <v>97</v>
      </c>
      <c r="D237" s="265"/>
      <c r="E237" s="265"/>
      <c r="F237" s="265" t="s">
        <v>98</v>
      </c>
      <c r="G237" s="265"/>
      <c r="H237" s="266"/>
      <c r="I237" s="250"/>
      <c r="J237" s="250"/>
      <c r="K237" s="250"/>
      <c r="L237" s="250"/>
      <c r="M237" s="250" t="s">
        <v>103</v>
      </c>
      <c r="N237" s="250"/>
      <c r="O237" s="250"/>
      <c r="P237" s="250"/>
      <c r="Q237" s="250"/>
      <c r="R237" s="261"/>
    </row>
    <row r="238" spans="1:18" ht="18" customHeight="1" x14ac:dyDescent="0.2">
      <c r="A238" s="282"/>
      <c r="B238" s="269" t="s">
        <v>101</v>
      </c>
      <c r="C238" s="270" t="s">
        <v>97</v>
      </c>
      <c r="D238" s="270"/>
      <c r="E238" s="270"/>
      <c r="F238" s="270"/>
      <c r="G238" s="270"/>
      <c r="H238" s="271"/>
      <c r="I238" s="250"/>
      <c r="J238" s="250"/>
      <c r="K238" s="250"/>
      <c r="L238" s="250"/>
      <c r="M238" s="250"/>
      <c r="N238" s="250"/>
      <c r="O238" s="250"/>
      <c r="P238" s="250"/>
      <c r="Q238" s="250"/>
      <c r="R238" s="261"/>
    </row>
    <row r="239" spans="1:18" ht="18" customHeight="1" x14ac:dyDescent="0.2">
      <c r="A239" s="282"/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  <c r="R239" s="261"/>
    </row>
    <row r="240" spans="1:18" ht="18" customHeight="1" thickBot="1" x14ac:dyDescent="0.25">
      <c r="A240" s="286"/>
      <c r="B240" s="281" t="s">
        <v>104</v>
      </c>
      <c r="C240" s="281" t="s">
        <v>281</v>
      </c>
      <c r="D240" s="281"/>
      <c r="E240" s="281"/>
      <c r="F240" s="281"/>
      <c r="G240" s="281"/>
      <c r="H240" s="281"/>
      <c r="I240" s="281"/>
      <c r="J240" s="281"/>
      <c r="K240" s="281"/>
      <c r="L240" s="281"/>
      <c r="M240" s="281"/>
      <c r="N240" s="281"/>
      <c r="O240" s="281"/>
      <c r="P240" s="281"/>
      <c r="Q240" s="281"/>
      <c r="R240" s="287"/>
    </row>
    <row r="241" spans="1:18" ht="18" customHeight="1" x14ac:dyDescent="0.2">
      <c r="A241" s="683" t="s">
        <v>297</v>
      </c>
      <c r="B241" s="684"/>
      <c r="C241" s="684"/>
      <c r="D241" s="685"/>
      <c r="E241" s="256"/>
      <c r="F241" s="257"/>
      <c r="G241" s="257"/>
      <c r="H241" s="257"/>
      <c r="I241" s="257"/>
      <c r="J241" s="257"/>
      <c r="K241" s="257"/>
      <c r="L241" s="700" t="s">
        <v>64</v>
      </c>
      <c r="M241" s="701" t="s">
        <v>3</v>
      </c>
      <c r="N241" s="702" t="s">
        <v>4</v>
      </c>
      <c r="O241" s="701" t="s">
        <v>282</v>
      </c>
      <c r="P241" s="701"/>
      <c r="Q241" s="701" t="s">
        <v>298</v>
      </c>
      <c r="R241" s="704"/>
    </row>
    <row r="242" spans="1:18" ht="18" customHeight="1" x14ac:dyDescent="0.2">
      <c r="A242" s="686"/>
      <c r="B242" s="687"/>
      <c r="C242" s="687"/>
      <c r="D242" s="688"/>
      <c r="E242" s="258"/>
      <c r="F242" s="250"/>
      <c r="G242" s="250"/>
      <c r="H242" s="259"/>
      <c r="I242" s="250" t="s">
        <v>62</v>
      </c>
      <c r="J242" s="250"/>
      <c r="K242" s="250"/>
      <c r="L242" s="692"/>
      <c r="M242" s="696"/>
      <c r="N242" s="703"/>
      <c r="O242" s="696"/>
      <c r="P242" s="696"/>
      <c r="Q242" s="696"/>
      <c r="R242" s="698"/>
    </row>
    <row r="243" spans="1:18" ht="18" customHeight="1" x14ac:dyDescent="0.2">
      <c r="A243" s="686"/>
      <c r="B243" s="687"/>
      <c r="C243" s="687"/>
      <c r="D243" s="688"/>
      <c r="E243" s="258"/>
      <c r="F243" s="250"/>
      <c r="G243" s="250"/>
      <c r="H243" s="260"/>
      <c r="I243" s="250" t="s">
        <v>65</v>
      </c>
      <c r="J243" s="250"/>
      <c r="K243" s="250"/>
      <c r="L243" s="692" t="e">
        <f>Résultats!#REF!</f>
        <v>#REF!</v>
      </c>
      <c r="M243" s="694" t="e">
        <f>Résultats!#REF!</f>
        <v>#REF!</v>
      </c>
      <c r="N243" s="696" t="e">
        <f>Résultats!#REF!</f>
        <v>#REF!</v>
      </c>
      <c r="O243" s="696" t="e">
        <f>Résultats!#REF!</f>
        <v>#REF!</v>
      </c>
      <c r="P243" s="696" t="e">
        <f>Résultats!#REF!</f>
        <v>#REF!</v>
      </c>
      <c r="Q243" s="696" t="str">
        <f ca="1">MID(CELL("nomfichier"),FIND("]",CELL("nomfichier"))+1,20)</f>
        <v>Hommes</v>
      </c>
      <c r="R243" s="698" t="str">
        <f t="shared" ref="Q243:R244" ca="1" si="8">MID(CELL("nomfichier"),FIND("]",CELL("nomfichier"))+1,20)</f>
        <v>Hommes</v>
      </c>
    </row>
    <row r="244" spans="1:18" ht="18" customHeight="1" thickBot="1" x14ac:dyDescent="0.25">
      <c r="A244" s="686"/>
      <c r="B244" s="687"/>
      <c r="C244" s="687"/>
      <c r="D244" s="688"/>
      <c r="E244" s="258"/>
      <c r="F244" s="250"/>
      <c r="G244" s="250"/>
      <c r="H244" s="250"/>
      <c r="I244" s="250"/>
      <c r="J244" s="250"/>
      <c r="K244" s="250"/>
      <c r="L244" s="693"/>
      <c r="M244" s="695"/>
      <c r="N244" s="697"/>
      <c r="O244" s="697"/>
      <c r="P244" s="697"/>
      <c r="Q244" s="697" t="str">
        <f t="shared" ca="1" si="8"/>
        <v>Hommes</v>
      </c>
      <c r="R244" s="699" t="str">
        <f t="shared" ca="1" si="8"/>
        <v>Hommes</v>
      </c>
    </row>
    <row r="245" spans="1:18" ht="18" customHeight="1" thickBot="1" x14ac:dyDescent="0.25">
      <c r="A245" s="689"/>
      <c r="B245" s="690"/>
      <c r="C245" s="690"/>
      <c r="D245" s="691"/>
      <c r="E245" s="258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61"/>
    </row>
    <row r="246" spans="1:18" ht="18" customHeight="1" x14ac:dyDescent="0.2">
      <c r="A246" s="282"/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61"/>
    </row>
    <row r="247" spans="1:18" ht="18" customHeight="1" x14ac:dyDescent="0.2">
      <c r="A247" s="282"/>
      <c r="B247" s="250"/>
      <c r="C247" s="250"/>
      <c r="D247" s="250"/>
      <c r="E247" s="250"/>
      <c r="F247" s="250"/>
      <c r="G247" s="250"/>
      <c r="H247" s="260" t="s">
        <v>68</v>
      </c>
      <c r="I247" s="260" t="s">
        <v>69</v>
      </c>
      <c r="J247" s="260" t="s">
        <v>70</v>
      </c>
      <c r="K247" s="260" t="s">
        <v>71</v>
      </c>
      <c r="L247" s="260" t="s">
        <v>72</v>
      </c>
      <c r="M247" s="260" t="s">
        <v>73</v>
      </c>
      <c r="N247" s="260" t="s">
        <v>74</v>
      </c>
      <c r="O247" s="262" t="s">
        <v>75</v>
      </c>
      <c r="P247" s="262"/>
      <c r="Q247" s="262" t="s">
        <v>76</v>
      </c>
      <c r="R247" s="283"/>
    </row>
    <row r="248" spans="1:18" ht="18" customHeight="1" x14ac:dyDescent="0.2">
      <c r="A248" s="282"/>
      <c r="B248" s="263" t="s">
        <v>77</v>
      </c>
      <c r="C248" s="264" t="e">
        <f>VLOOKUP(L243,matches,5,FALSE)</f>
        <v>#REF!</v>
      </c>
      <c r="D248" s="265"/>
      <c r="E248" s="265"/>
      <c r="F248" s="266"/>
      <c r="G248" s="250"/>
      <c r="H248" s="260">
        <v>1</v>
      </c>
      <c r="I248" s="260" t="s">
        <v>78</v>
      </c>
      <c r="J248" s="260"/>
      <c r="K248" s="260"/>
      <c r="L248" s="260"/>
      <c r="M248" s="260"/>
      <c r="N248" s="260"/>
      <c r="O248" s="267"/>
      <c r="P248" s="268"/>
      <c r="Q248" s="267"/>
      <c r="R248" s="284"/>
    </row>
    <row r="249" spans="1:18" ht="18" customHeight="1" x14ac:dyDescent="0.2">
      <c r="A249" s="282"/>
      <c r="B249" s="269" t="s">
        <v>79</v>
      </c>
      <c r="C249" s="270" t="e">
        <f>VLOOKUP(C248,clubs,2,TRUE)</f>
        <v>#REF!</v>
      </c>
      <c r="D249" s="705" t="s">
        <v>264</v>
      </c>
      <c r="E249" s="705"/>
      <c r="F249" s="271"/>
      <c r="G249" s="250"/>
      <c r="H249" s="260">
        <v>2</v>
      </c>
      <c r="I249" s="260" t="s">
        <v>80</v>
      </c>
      <c r="J249" s="260"/>
      <c r="K249" s="260"/>
      <c r="L249" s="260"/>
      <c r="M249" s="260"/>
      <c r="N249" s="260"/>
      <c r="O249" s="267"/>
      <c r="P249" s="268"/>
      <c r="Q249" s="267"/>
      <c r="R249" s="284"/>
    </row>
    <row r="250" spans="1:18" ht="18" customHeight="1" x14ac:dyDescent="0.2">
      <c r="A250" s="282"/>
      <c r="B250" s="272" t="s">
        <v>81</v>
      </c>
      <c r="C250" s="273"/>
      <c r="D250" s="174"/>
      <c r="E250" s="174" t="s">
        <v>261</v>
      </c>
      <c r="F250" s="174" t="s">
        <v>82</v>
      </c>
      <c r="G250" s="250"/>
      <c r="H250" s="260">
        <v>3</v>
      </c>
      <c r="I250" s="260" t="s">
        <v>83</v>
      </c>
      <c r="J250" s="260"/>
      <c r="K250" s="260"/>
      <c r="L250" s="260"/>
      <c r="M250" s="260"/>
      <c r="N250" s="260"/>
      <c r="O250" s="267"/>
      <c r="P250" s="274"/>
      <c r="Q250" s="267"/>
      <c r="R250" s="285"/>
    </row>
    <row r="251" spans="1:18" ht="18" customHeight="1" x14ac:dyDescent="0.2">
      <c r="A251" s="282"/>
      <c r="B251" s="275"/>
      <c r="C251" s="276"/>
      <c r="D251" s="174"/>
      <c r="E251" s="277" t="e">
        <f>VLOOKUP(C$248,joueurs3,3,FALSE)</f>
        <v>#REF!</v>
      </c>
      <c r="F251" s="174"/>
      <c r="G251" s="250"/>
      <c r="H251" s="260">
        <v>4</v>
      </c>
      <c r="I251" s="260" t="s">
        <v>84</v>
      </c>
      <c r="J251" s="260"/>
      <c r="K251" s="260"/>
      <c r="L251" s="260"/>
      <c r="M251" s="260"/>
      <c r="N251" s="260"/>
      <c r="O251" s="267"/>
      <c r="P251" s="268"/>
      <c r="Q251" s="267"/>
      <c r="R251" s="284"/>
    </row>
    <row r="252" spans="1:18" ht="18" customHeight="1" x14ac:dyDescent="0.2">
      <c r="A252" s="282"/>
      <c r="B252" s="275"/>
      <c r="C252" s="276"/>
      <c r="D252" s="174"/>
      <c r="E252" s="277" t="e">
        <f>VLOOKUP(C$248,joueurs3,4,FALSE)</f>
        <v>#REF!</v>
      </c>
      <c r="F252" s="174"/>
      <c r="G252" s="250"/>
      <c r="H252" s="260">
        <v>5</v>
      </c>
      <c r="I252" s="260" t="s">
        <v>85</v>
      </c>
      <c r="J252" s="260"/>
      <c r="K252" s="260"/>
      <c r="L252" s="260"/>
      <c r="M252" s="260"/>
      <c r="N252" s="260"/>
      <c r="O252" s="267"/>
      <c r="P252" s="268"/>
      <c r="Q252" s="267"/>
      <c r="R252" s="284"/>
    </row>
    <row r="253" spans="1:18" ht="18" customHeight="1" x14ac:dyDescent="0.2">
      <c r="A253" s="282"/>
      <c r="B253" s="275"/>
      <c r="C253" s="276"/>
      <c r="D253" s="174"/>
      <c r="E253" s="277" t="e">
        <f>VLOOKUP(C$248,joueurs3,5,FALSE)</f>
        <v>#REF!</v>
      </c>
      <c r="F253" s="174"/>
      <c r="G253" s="250"/>
      <c r="H253" s="260">
        <v>6</v>
      </c>
      <c r="I253" s="260" t="s">
        <v>86</v>
      </c>
      <c r="J253" s="260"/>
      <c r="K253" s="260"/>
      <c r="L253" s="260"/>
      <c r="M253" s="260"/>
      <c r="N253" s="260"/>
      <c r="O253" s="267"/>
      <c r="P253" s="268"/>
      <c r="Q253" s="267"/>
      <c r="R253" s="284"/>
    </row>
    <row r="254" spans="1:18" ht="18" customHeight="1" x14ac:dyDescent="0.2">
      <c r="A254" s="282"/>
      <c r="B254" s="275"/>
      <c r="C254" s="276"/>
      <c r="D254" s="174"/>
      <c r="E254" s="277" t="e">
        <f>VLOOKUP(C$248,joueurs3,6,FALSE)</f>
        <v>#REF!</v>
      </c>
      <c r="F254" s="174"/>
      <c r="G254" s="250"/>
      <c r="H254" s="260">
        <v>7</v>
      </c>
      <c r="I254" s="260" t="s">
        <v>87</v>
      </c>
      <c r="J254" s="260"/>
      <c r="K254" s="260"/>
      <c r="L254" s="260"/>
      <c r="M254" s="260"/>
      <c r="N254" s="260"/>
      <c r="O254" s="267"/>
      <c r="P254" s="268"/>
      <c r="Q254" s="267"/>
      <c r="R254" s="284"/>
    </row>
    <row r="255" spans="1:18" ht="18" customHeight="1" x14ac:dyDescent="0.2">
      <c r="A255" s="282"/>
      <c r="B255" s="250"/>
      <c r="C255" s="250"/>
      <c r="D255" s="250"/>
      <c r="E255" s="250"/>
      <c r="F255" s="250"/>
      <c r="G255" s="250"/>
      <c r="H255" s="260">
        <v>8</v>
      </c>
      <c r="I255" s="260" t="s">
        <v>88</v>
      </c>
      <c r="J255" s="260"/>
      <c r="K255" s="260"/>
      <c r="L255" s="260"/>
      <c r="M255" s="260"/>
      <c r="N255" s="260"/>
      <c r="O255" s="267"/>
      <c r="P255" s="268"/>
      <c r="Q255" s="267"/>
      <c r="R255" s="284"/>
    </row>
    <row r="256" spans="1:18" ht="18" customHeight="1" x14ac:dyDescent="0.2">
      <c r="A256" s="282"/>
      <c r="B256" s="263" t="s">
        <v>89</v>
      </c>
      <c r="C256" s="264" t="e">
        <f>VLOOKUP(L243,matches,6,FALSE)</f>
        <v>#REF!</v>
      </c>
      <c r="D256" s="265"/>
      <c r="E256" s="265"/>
      <c r="F256" s="266"/>
      <c r="G256" s="250"/>
      <c r="H256" s="260">
        <v>9</v>
      </c>
      <c r="I256" s="260" t="s">
        <v>90</v>
      </c>
      <c r="J256" s="260"/>
      <c r="K256" s="260"/>
      <c r="L256" s="260"/>
      <c r="M256" s="260"/>
      <c r="N256" s="260"/>
      <c r="O256" s="267"/>
      <c r="P256" s="268"/>
      <c r="Q256" s="267"/>
      <c r="R256" s="284"/>
    </row>
    <row r="257" spans="1:18" ht="18" customHeight="1" x14ac:dyDescent="0.2">
      <c r="A257" s="282"/>
      <c r="B257" s="269" t="s">
        <v>79</v>
      </c>
      <c r="C257" s="270" t="e">
        <f>VLOOKUP(C256,clubs,2,TRUE)</f>
        <v>#REF!</v>
      </c>
      <c r="D257" s="705" t="s">
        <v>264</v>
      </c>
      <c r="E257" s="705"/>
      <c r="F257" s="271"/>
      <c r="G257" s="250"/>
      <c r="H257" s="260">
        <v>10</v>
      </c>
      <c r="I257" s="260" t="s">
        <v>60</v>
      </c>
      <c r="J257" s="260"/>
      <c r="K257" s="260"/>
      <c r="L257" s="260"/>
      <c r="M257" s="260"/>
      <c r="N257" s="260"/>
      <c r="O257" s="267"/>
      <c r="P257" s="268"/>
      <c r="Q257" s="267"/>
      <c r="R257" s="284"/>
    </row>
    <row r="258" spans="1:18" ht="18" customHeight="1" x14ac:dyDescent="0.2">
      <c r="A258" s="282"/>
      <c r="B258" s="272" t="s">
        <v>81</v>
      </c>
      <c r="C258" s="273"/>
      <c r="D258" s="174"/>
      <c r="E258" s="174" t="s">
        <v>261</v>
      </c>
      <c r="F258" s="174" t="s">
        <v>82</v>
      </c>
      <c r="G258" s="250"/>
      <c r="H258" s="260">
        <v>11</v>
      </c>
      <c r="I258" s="260" t="s">
        <v>91</v>
      </c>
      <c r="J258" s="260"/>
      <c r="K258" s="260"/>
      <c r="L258" s="260"/>
      <c r="M258" s="260"/>
      <c r="N258" s="260"/>
      <c r="O258" s="267"/>
      <c r="P258" s="268"/>
      <c r="Q258" s="267"/>
      <c r="R258" s="284"/>
    </row>
    <row r="259" spans="1:18" ht="18" customHeight="1" x14ac:dyDescent="0.2">
      <c r="A259" s="282"/>
      <c r="B259" s="275"/>
      <c r="C259" s="276"/>
      <c r="D259" s="174"/>
      <c r="E259" s="277" t="e">
        <f>VLOOKUP(C$256,joueurs3,3,FALSE)</f>
        <v>#REF!</v>
      </c>
      <c r="F259" s="174"/>
      <c r="G259" s="250"/>
      <c r="H259" s="260">
        <v>12</v>
      </c>
      <c r="I259" s="260" t="s">
        <v>59</v>
      </c>
      <c r="J259" s="260"/>
      <c r="K259" s="260"/>
      <c r="L259" s="260"/>
      <c r="M259" s="260"/>
      <c r="N259" s="260"/>
      <c r="O259" s="267"/>
      <c r="P259" s="268"/>
      <c r="Q259" s="267"/>
      <c r="R259" s="284"/>
    </row>
    <row r="260" spans="1:18" ht="18" customHeight="1" x14ac:dyDescent="0.2">
      <c r="A260" s="282"/>
      <c r="B260" s="275"/>
      <c r="C260" s="276"/>
      <c r="D260" s="174"/>
      <c r="E260" s="277" t="e">
        <f>VLOOKUP(C$256,joueurs3,4,FALSE)</f>
        <v>#REF!</v>
      </c>
      <c r="F260" s="174"/>
      <c r="G260" s="250"/>
      <c r="H260" s="260">
        <v>13</v>
      </c>
      <c r="I260" s="260" t="s">
        <v>92</v>
      </c>
      <c r="J260" s="260"/>
      <c r="K260" s="260"/>
      <c r="L260" s="260"/>
      <c r="M260" s="260"/>
      <c r="N260" s="260"/>
      <c r="O260" s="267"/>
      <c r="P260" s="268"/>
      <c r="Q260" s="267"/>
      <c r="R260" s="284"/>
    </row>
    <row r="261" spans="1:18" ht="18" customHeight="1" x14ac:dyDescent="0.2">
      <c r="A261" s="282"/>
      <c r="B261" s="275"/>
      <c r="C261" s="276"/>
      <c r="D261" s="174"/>
      <c r="E261" s="277" t="e">
        <f>VLOOKUP(C$256,joueurs3,5,FALSE)</f>
        <v>#REF!</v>
      </c>
      <c r="F261" s="174"/>
      <c r="G261" s="250"/>
      <c r="H261" s="260">
        <v>14</v>
      </c>
      <c r="I261" s="260" t="s">
        <v>93</v>
      </c>
      <c r="J261" s="260"/>
      <c r="K261" s="260"/>
      <c r="L261" s="260"/>
      <c r="M261" s="260"/>
      <c r="N261" s="260"/>
      <c r="O261" s="267"/>
      <c r="P261" s="268"/>
      <c r="Q261" s="267"/>
      <c r="R261" s="284"/>
    </row>
    <row r="262" spans="1:18" ht="18" customHeight="1" x14ac:dyDescent="0.2">
      <c r="A262" s="282"/>
      <c r="B262" s="275"/>
      <c r="C262" s="276"/>
      <c r="D262" s="174"/>
      <c r="E262" s="277" t="e">
        <f>VLOOKUP(C$256,joueurs3,6,FALSE)</f>
        <v>#REF!</v>
      </c>
      <c r="F262" s="174"/>
      <c r="G262" s="250"/>
      <c r="H262" s="260">
        <v>15</v>
      </c>
      <c r="I262" s="260" t="s">
        <v>94</v>
      </c>
      <c r="J262" s="260"/>
      <c r="K262" s="260"/>
      <c r="L262" s="260"/>
      <c r="M262" s="260"/>
      <c r="N262" s="260"/>
      <c r="O262" s="267"/>
      <c r="P262" s="268"/>
      <c r="Q262" s="267"/>
      <c r="R262" s="284"/>
    </row>
    <row r="263" spans="1:18" ht="18" customHeight="1" x14ac:dyDescent="0.2">
      <c r="A263" s="282"/>
      <c r="B263" s="250"/>
      <c r="C263" s="250"/>
      <c r="D263" s="250"/>
      <c r="E263" s="250"/>
      <c r="F263" s="250"/>
      <c r="G263" s="250"/>
      <c r="H263" s="260">
        <v>16</v>
      </c>
      <c r="I263" s="260" t="s">
        <v>95</v>
      </c>
      <c r="J263" s="260"/>
      <c r="K263" s="260"/>
      <c r="L263" s="260"/>
      <c r="M263" s="260"/>
      <c r="N263" s="260"/>
      <c r="O263" s="267"/>
      <c r="P263" s="268"/>
      <c r="Q263" s="267"/>
      <c r="R263" s="284"/>
    </row>
    <row r="264" spans="1:18" ht="18" customHeight="1" thickBot="1" x14ac:dyDescent="0.25">
      <c r="A264" s="282"/>
      <c r="B264" s="250"/>
      <c r="C264" s="250"/>
      <c r="D264" s="250"/>
      <c r="E264" s="250"/>
      <c r="F264" s="250"/>
      <c r="G264" s="250"/>
      <c r="H264" s="250"/>
      <c r="I264" s="250"/>
      <c r="J264" s="250"/>
      <c r="K264" s="250"/>
      <c r="L264" s="250"/>
      <c r="M264" s="250"/>
      <c r="N264" s="250"/>
      <c r="O264" s="250"/>
      <c r="P264" s="250"/>
      <c r="Q264" s="250"/>
      <c r="R264" s="261"/>
    </row>
    <row r="265" spans="1:18" ht="18" customHeight="1" thickBot="1" x14ac:dyDescent="0.25">
      <c r="A265" s="282"/>
      <c r="B265" s="263" t="s">
        <v>96</v>
      </c>
      <c r="C265" s="265" t="s">
        <v>97</v>
      </c>
      <c r="D265" s="265"/>
      <c r="E265" s="265"/>
      <c r="F265" s="265" t="s">
        <v>98</v>
      </c>
      <c r="G265" s="265"/>
      <c r="H265" s="266"/>
      <c r="I265" s="250"/>
      <c r="J265" s="250"/>
      <c r="K265" s="250"/>
      <c r="L265" s="250"/>
      <c r="M265" s="278" t="s">
        <v>99</v>
      </c>
      <c r="N265" s="279"/>
      <c r="O265" s="278" t="s">
        <v>100</v>
      </c>
      <c r="P265" s="280"/>
      <c r="Q265" s="278"/>
      <c r="R265" s="279"/>
    </row>
    <row r="266" spans="1:18" ht="18" customHeight="1" x14ac:dyDescent="0.2">
      <c r="A266" s="282"/>
      <c r="B266" s="269" t="s">
        <v>101</v>
      </c>
      <c r="C266" s="270" t="s">
        <v>97</v>
      </c>
      <c r="D266" s="270"/>
      <c r="E266" s="270"/>
      <c r="F266" s="270"/>
      <c r="G266" s="270"/>
      <c r="H266" s="271"/>
      <c r="I266" s="250"/>
      <c r="J266" s="250"/>
      <c r="K266" s="250"/>
      <c r="L266" s="250"/>
      <c r="M266" s="250"/>
      <c r="N266" s="250"/>
      <c r="O266" s="250"/>
      <c r="P266" s="250"/>
      <c r="Q266" s="250"/>
      <c r="R266" s="261"/>
    </row>
    <row r="267" spans="1:18" ht="18" customHeight="1" x14ac:dyDescent="0.2">
      <c r="A267" s="282"/>
      <c r="B267" s="263" t="s">
        <v>102</v>
      </c>
      <c r="C267" s="265" t="s">
        <v>97</v>
      </c>
      <c r="D267" s="265"/>
      <c r="E267" s="265"/>
      <c r="F267" s="265" t="s">
        <v>98</v>
      </c>
      <c r="G267" s="265"/>
      <c r="H267" s="266"/>
      <c r="I267" s="250"/>
      <c r="J267" s="250"/>
      <c r="K267" s="250"/>
      <c r="L267" s="250"/>
      <c r="M267" s="250" t="s">
        <v>103</v>
      </c>
      <c r="N267" s="250"/>
      <c r="O267" s="250"/>
      <c r="P267" s="250"/>
      <c r="Q267" s="250"/>
      <c r="R267" s="261"/>
    </row>
    <row r="268" spans="1:18" ht="18" customHeight="1" x14ac:dyDescent="0.2">
      <c r="A268" s="282"/>
      <c r="B268" s="269" t="s">
        <v>101</v>
      </c>
      <c r="C268" s="270" t="s">
        <v>97</v>
      </c>
      <c r="D268" s="270"/>
      <c r="E268" s="270"/>
      <c r="F268" s="270"/>
      <c r="G268" s="270"/>
      <c r="H268" s="271"/>
      <c r="I268" s="250"/>
      <c r="J268" s="250"/>
      <c r="K268" s="250"/>
      <c r="L268" s="250"/>
      <c r="M268" s="250"/>
      <c r="N268" s="250"/>
      <c r="O268" s="250"/>
      <c r="P268" s="250"/>
      <c r="Q268" s="250"/>
      <c r="R268" s="261"/>
    </row>
    <row r="269" spans="1:18" ht="18" customHeight="1" x14ac:dyDescent="0.2">
      <c r="A269" s="282"/>
      <c r="B269" s="250"/>
      <c r="C269" s="250"/>
      <c r="D269" s="250"/>
      <c r="E269" s="250"/>
      <c r="F269" s="250"/>
      <c r="G269" s="250"/>
      <c r="H269" s="250"/>
      <c r="I269" s="250"/>
      <c r="J269" s="250"/>
      <c r="K269" s="250"/>
      <c r="L269" s="250"/>
      <c r="M269" s="250"/>
      <c r="N269" s="250"/>
      <c r="O269" s="250"/>
      <c r="P269" s="250"/>
      <c r="Q269" s="250"/>
      <c r="R269" s="261"/>
    </row>
    <row r="270" spans="1:18" ht="18" customHeight="1" thickBot="1" x14ac:dyDescent="0.25">
      <c r="A270" s="286"/>
      <c r="B270" s="281" t="s">
        <v>104</v>
      </c>
      <c r="C270" s="281" t="s">
        <v>281</v>
      </c>
      <c r="D270" s="281"/>
      <c r="E270" s="281"/>
      <c r="F270" s="281"/>
      <c r="G270" s="281"/>
      <c r="H270" s="281"/>
      <c r="I270" s="281"/>
      <c r="J270" s="281"/>
      <c r="K270" s="281"/>
      <c r="L270" s="281"/>
      <c r="M270" s="281"/>
      <c r="N270" s="281"/>
      <c r="O270" s="281"/>
      <c r="P270" s="281"/>
      <c r="Q270" s="281"/>
      <c r="R270" s="287"/>
    </row>
    <row r="271" spans="1:18" ht="18" customHeight="1" x14ac:dyDescent="0.2">
      <c r="A271" s="648" t="s">
        <v>297</v>
      </c>
      <c r="B271" s="649"/>
      <c r="C271" s="649"/>
      <c r="D271" s="650"/>
      <c r="E271" s="256"/>
      <c r="F271" s="257"/>
      <c r="G271" s="257"/>
      <c r="H271" s="257"/>
      <c r="I271" s="257"/>
      <c r="J271" s="257"/>
      <c r="K271" s="257"/>
      <c r="L271" s="700" t="s">
        <v>64</v>
      </c>
      <c r="M271" s="701" t="s">
        <v>3</v>
      </c>
      <c r="N271" s="702" t="s">
        <v>4</v>
      </c>
      <c r="O271" s="701" t="s">
        <v>282</v>
      </c>
      <c r="P271" s="701"/>
      <c r="Q271" s="701" t="s">
        <v>298</v>
      </c>
      <c r="R271" s="704"/>
    </row>
    <row r="272" spans="1:18" ht="18" customHeight="1" x14ac:dyDescent="0.2">
      <c r="A272" s="651"/>
      <c r="B272" s="652"/>
      <c r="C272" s="652"/>
      <c r="D272" s="653"/>
      <c r="E272" s="258"/>
      <c r="F272" s="250"/>
      <c r="G272" s="250"/>
      <c r="H272" s="259"/>
      <c r="I272" s="250" t="s">
        <v>62</v>
      </c>
      <c r="J272" s="250"/>
      <c r="K272" s="250"/>
      <c r="L272" s="692"/>
      <c r="M272" s="696"/>
      <c r="N272" s="703"/>
      <c r="O272" s="696"/>
      <c r="P272" s="696"/>
      <c r="Q272" s="696"/>
      <c r="R272" s="698"/>
    </row>
    <row r="273" spans="1:18" ht="18" customHeight="1" x14ac:dyDescent="0.2">
      <c r="A273" s="651"/>
      <c r="B273" s="652"/>
      <c r="C273" s="652"/>
      <c r="D273" s="653"/>
      <c r="E273" s="258"/>
      <c r="F273" s="250"/>
      <c r="G273" s="250"/>
      <c r="H273" s="260"/>
      <c r="I273" s="250" t="s">
        <v>65</v>
      </c>
      <c r="J273" s="250"/>
      <c r="K273" s="250"/>
      <c r="L273" s="692" t="e">
        <f>Résultats!#REF!</f>
        <v>#REF!</v>
      </c>
      <c r="M273" s="694" t="e">
        <f>Résultats!#REF!</f>
        <v>#REF!</v>
      </c>
      <c r="N273" s="696" t="e">
        <f>Résultats!#REF!</f>
        <v>#REF!</v>
      </c>
      <c r="O273" s="696" t="e">
        <f>Résultats!#REF!</f>
        <v>#REF!</v>
      </c>
      <c r="P273" s="696" t="e">
        <f>Résultats!#REF!</f>
        <v>#REF!</v>
      </c>
      <c r="Q273" s="696" t="str">
        <f t="shared" ref="Q273:R274" ca="1" si="9">MID(CELL("nomfichier"),FIND("]",CELL("nomfichier"))+1,20)</f>
        <v>Hommes</v>
      </c>
      <c r="R273" s="698" t="str">
        <f t="shared" ca="1" si="9"/>
        <v>Hommes</v>
      </c>
    </row>
    <row r="274" spans="1:18" ht="18" customHeight="1" thickBot="1" x14ac:dyDescent="0.25">
      <c r="A274" s="651"/>
      <c r="B274" s="652"/>
      <c r="C274" s="652"/>
      <c r="D274" s="653"/>
      <c r="E274" s="258"/>
      <c r="F274" s="250"/>
      <c r="G274" s="250"/>
      <c r="H274" s="250"/>
      <c r="I274" s="250"/>
      <c r="J274" s="250"/>
      <c r="K274" s="250"/>
      <c r="L274" s="693"/>
      <c r="M274" s="695"/>
      <c r="N274" s="697"/>
      <c r="O274" s="697"/>
      <c r="P274" s="697"/>
      <c r="Q274" s="697" t="str">
        <f t="shared" ca="1" si="9"/>
        <v>Hommes</v>
      </c>
      <c r="R274" s="699" t="str">
        <f t="shared" ca="1" si="9"/>
        <v>Hommes</v>
      </c>
    </row>
    <row r="275" spans="1:18" ht="18" customHeight="1" thickBot="1" x14ac:dyDescent="0.25">
      <c r="A275" s="654"/>
      <c r="B275" s="655"/>
      <c r="C275" s="655"/>
      <c r="D275" s="656"/>
      <c r="E275" s="258"/>
      <c r="F275" s="250"/>
      <c r="G275" s="250"/>
      <c r="H275" s="250"/>
      <c r="I275" s="250"/>
      <c r="J275" s="250"/>
      <c r="K275" s="250"/>
      <c r="L275" s="250"/>
      <c r="M275" s="250"/>
      <c r="N275" s="250"/>
      <c r="O275" s="250"/>
      <c r="P275" s="250"/>
      <c r="Q275" s="250"/>
      <c r="R275" s="261"/>
    </row>
    <row r="276" spans="1:18" ht="18" customHeight="1" x14ac:dyDescent="0.2">
      <c r="A276" s="282"/>
      <c r="B276" s="250"/>
      <c r="C276" s="250"/>
      <c r="D276" s="250"/>
      <c r="E276" s="250"/>
      <c r="F276" s="250"/>
      <c r="G276" s="250"/>
      <c r="H276" s="250"/>
      <c r="I276" s="250"/>
      <c r="J276" s="250"/>
      <c r="K276" s="250"/>
      <c r="L276" s="250"/>
      <c r="M276" s="250"/>
      <c r="N276" s="250"/>
      <c r="O276" s="250"/>
      <c r="P276" s="250"/>
      <c r="Q276" s="250"/>
      <c r="R276" s="261"/>
    </row>
    <row r="277" spans="1:18" ht="18" customHeight="1" x14ac:dyDescent="0.2">
      <c r="A277" s="282"/>
      <c r="B277" s="250"/>
      <c r="C277" s="250"/>
      <c r="D277" s="250"/>
      <c r="E277" s="250"/>
      <c r="F277" s="250"/>
      <c r="G277" s="250"/>
      <c r="H277" s="260" t="s">
        <v>68</v>
      </c>
      <c r="I277" s="260" t="s">
        <v>69</v>
      </c>
      <c r="J277" s="260" t="s">
        <v>70</v>
      </c>
      <c r="K277" s="260" t="s">
        <v>71</v>
      </c>
      <c r="L277" s="260" t="s">
        <v>72</v>
      </c>
      <c r="M277" s="260" t="s">
        <v>73</v>
      </c>
      <c r="N277" s="260" t="s">
        <v>74</v>
      </c>
      <c r="O277" s="262" t="s">
        <v>75</v>
      </c>
      <c r="P277" s="262"/>
      <c r="Q277" s="262" t="s">
        <v>76</v>
      </c>
      <c r="R277" s="283"/>
    </row>
    <row r="278" spans="1:18" ht="18" customHeight="1" x14ac:dyDescent="0.2">
      <c r="A278" s="282"/>
      <c r="B278" s="263" t="s">
        <v>77</v>
      </c>
      <c r="C278" s="264" t="e">
        <f>VLOOKUP(L273,matches,5,FALSE)</f>
        <v>#REF!</v>
      </c>
      <c r="D278" s="265"/>
      <c r="E278" s="265"/>
      <c r="F278" s="266"/>
      <c r="G278" s="250"/>
      <c r="H278" s="260">
        <v>1</v>
      </c>
      <c r="I278" s="260" t="s">
        <v>78</v>
      </c>
      <c r="J278" s="260"/>
      <c r="K278" s="260"/>
      <c r="L278" s="260"/>
      <c r="M278" s="260"/>
      <c r="N278" s="260"/>
      <c r="O278" s="267"/>
      <c r="P278" s="268"/>
      <c r="Q278" s="267"/>
      <c r="R278" s="284"/>
    </row>
    <row r="279" spans="1:18" ht="18" customHeight="1" x14ac:dyDescent="0.2">
      <c r="A279" s="282"/>
      <c r="B279" s="269" t="s">
        <v>79</v>
      </c>
      <c r="C279" s="270" t="e">
        <f>VLOOKUP(C278,clubs,2,TRUE)</f>
        <v>#REF!</v>
      </c>
      <c r="D279" s="705" t="s">
        <v>264</v>
      </c>
      <c r="E279" s="705"/>
      <c r="F279" s="271"/>
      <c r="G279" s="250"/>
      <c r="H279" s="260">
        <v>2</v>
      </c>
      <c r="I279" s="260" t="s">
        <v>80</v>
      </c>
      <c r="J279" s="260"/>
      <c r="K279" s="260"/>
      <c r="L279" s="260"/>
      <c r="M279" s="260"/>
      <c r="N279" s="260"/>
      <c r="O279" s="267"/>
      <c r="P279" s="268"/>
      <c r="Q279" s="267"/>
      <c r="R279" s="284"/>
    </row>
    <row r="280" spans="1:18" ht="18" customHeight="1" x14ac:dyDescent="0.2">
      <c r="A280" s="282"/>
      <c r="B280" s="272" t="s">
        <v>81</v>
      </c>
      <c r="C280" s="273"/>
      <c r="D280" s="174"/>
      <c r="E280" s="174" t="s">
        <v>261</v>
      </c>
      <c r="F280" s="174" t="s">
        <v>82</v>
      </c>
      <c r="G280" s="250"/>
      <c r="H280" s="260">
        <v>3</v>
      </c>
      <c r="I280" s="260" t="s">
        <v>83</v>
      </c>
      <c r="J280" s="260"/>
      <c r="K280" s="260"/>
      <c r="L280" s="260"/>
      <c r="M280" s="260"/>
      <c r="N280" s="260"/>
      <c r="O280" s="267"/>
      <c r="P280" s="274"/>
      <c r="Q280" s="267"/>
      <c r="R280" s="285"/>
    </row>
    <row r="281" spans="1:18" ht="18" customHeight="1" x14ac:dyDescent="0.2">
      <c r="A281" s="282"/>
      <c r="B281" s="275"/>
      <c r="C281" s="276"/>
      <c r="D281" s="174"/>
      <c r="E281" s="277" t="e">
        <f>VLOOKUP(C$278,joueurs3,3,FALSE)</f>
        <v>#REF!</v>
      </c>
      <c r="F281" s="174"/>
      <c r="G281" s="250"/>
      <c r="H281" s="260">
        <v>4</v>
      </c>
      <c r="I281" s="260" t="s">
        <v>84</v>
      </c>
      <c r="J281" s="260"/>
      <c r="K281" s="260"/>
      <c r="L281" s="260"/>
      <c r="M281" s="260"/>
      <c r="N281" s="260"/>
      <c r="O281" s="267"/>
      <c r="P281" s="268"/>
      <c r="Q281" s="267"/>
      <c r="R281" s="284"/>
    </row>
    <row r="282" spans="1:18" ht="18" customHeight="1" x14ac:dyDescent="0.2">
      <c r="A282" s="282"/>
      <c r="B282" s="275"/>
      <c r="C282" s="276"/>
      <c r="D282" s="174"/>
      <c r="E282" s="277" t="e">
        <f>VLOOKUP(C$278,joueurs3,4,FALSE)</f>
        <v>#REF!</v>
      </c>
      <c r="F282" s="174"/>
      <c r="G282" s="250"/>
      <c r="H282" s="260">
        <v>5</v>
      </c>
      <c r="I282" s="260" t="s">
        <v>85</v>
      </c>
      <c r="J282" s="260"/>
      <c r="K282" s="260"/>
      <c r="L282" s="260"/>
      <c r="M282" s="260"/>
      <c r="N282" s="260"/>
      <c r="O282" s="267"/>
      <c r="P282" s="268"/>
      <c r="Q282" s="267"/>
      <c r="R282" s="284"/>
    </row>
    <row r="283" spans="1:18" ht="18" customHeight="1" x14ac:dyDescent="0.2">
      <c r="A283" s="282"/>
      <c r="B283" s="275"/>
      <c r="C283" s="276"/>
      <c r="D283" s="174"/>
      <c r="E283" s="277" t="e">
        <f>VLOOKUP(C$278,joueurs3,5,FALSE)</f>
        <v>#REF!</v>
      </c>
      <c r="F283" s="174"/>
      <c r="G283" s="250"/>
      <c r="H283" s="260">
        <v>6</v>
      </c>
      <c r="I283" s="260" t="s">
        <v>86</v>
      </c>
      <c r="J283" s="260"/>
      <c r="K283" s="260"/>
      <c r="L283" s="260"/>
      <c r="M283" s="260"/>
      <c r="N283" s="260"/>
      <c r="O283" s="267"/>
      <c r="P283" s="268"/>
      <c r="Q283" s="267"/>
      <c r="R283" s="284"/>
    </row>
    <row r="284" spans="1:18" ht="18" customHeight="1" x14ac:dyDescent="0.2">
      <c r="A284" s="282"/>
      <c r="B284" s="275"/>
      <c r="C284" s="276"/>
      <c r="D284" s="174"/>
      <c r="E284" s="277" t="e">
        <f>VLOOKUP(C$278,joueurs3,6,FALSE)</f>
        <v>#REF!</v>
      </c>
      <c r="F284" s="174"/>
      <c r="G284" s="250"/>
      <c r="H284" s="260">
        <v>7</v>
      </c>
      <c r="I284" s="260" t="s">
        <v>87</v>
      </c>
      <c r="J284" s="260"/>
      <c r="K284" s="260"/>
      <c r="L284" s="260"/>
      <c r="M284" s="260"/>
      <c r="N284" s="260"/>
      <c r="O284" s="267"/>
      <c r="P284" s="268"/>
      <c r="Q284" s="267"/>
      <c r="R284" s="284"/>
    </row>
    <row r="285" spans="1:18" ht="18" customHeight="1" x14ac:dyDescent="0.2">
      <c r="A285" s="282"/>
      <c r="B285" s="250"/>
      <c r="C285" s="250"/>
      <c r="D285" s="250"/>
      <c r="E285" s="250"/>
      <c r="F285" s="250"/>
      <c r="G285" s="250"/>
      <c r="H285" s="260">
        <v>8</v>
      </c>
      <c r="I285" s="260" t="s">
        <v>88</v>
      </c>
      <c r="J285" s="260"/>
      <c r="K285" s="260"/>
      <c r="L285" s="260"/>
      <c r="M285" s="260"/>
      <c r="N285" s="260"/>
      <c r="O285" s="267"/>
      <c r="P285" s="268"/>
      <c r="Q285" s="267"/>
      <c r="R285" s="284"/>
    </row>
    <row r="286" spans="1:18" ht="18" customHeight="1" x14ac:dyDescent="0.2">
      <c r="A286" s="282"/>
      <c r="B286" s="263" t="s">
        <v>89</v>
      </c>
      <c r="C286" s="264" t="e">
        <f>VLOOKUP(L273,matches,6,FALSE)</f>
        <v>#REF!</v>
      </c>
      <c r="D286" s="265"/>
      <c r="E286" s="265"/>
      <c r="F286" s="266"/>
      <c r="G286" s="250"/>
      <c r="H286" s="260">
        <v>9</v>
      </c>
      <c r="I286" s="260" t="s">
        <v>90</v>
      </c>
      <c r="J286" s="260"/>
      <c r="K286" s="260"/>
      <c r="L286" s="260"/>
      <c r="M286" s="260"/>
      <c r="N286" s="260"/>
      <c r="O286" s="267"/>
      <c r="P286" s="268"/>
      <c r="Q286" s="267"/>
      <c r="R286" s="284"/>
    </row>
    <row r="287" spans="1:18" ht="18" customHeight="1" x14ac:dyDescent="0.2">
      <c r="A287" s="282"/>
      <c r="B287" s="269" t="s">
        <v>79</v>
      </c>
      <c r="C287" s="270" t="e">
        <f>VLOOKUP(C286,clubs,2,TRUE)</f>
        <v>#REF!</v>
      </c>
      <c r="D287" s="705" t="s">
        <v>264</v>
      </c>
      <c r="E287" s="705"/>
      <c r="F287" s="271"/>
      <c r="G287" s="250"/>
      <c r="H287" s="260">
        <v>10</v>
      </c>
      <c r="I287" s="260" t="s">
        <v>60</v>
      </c>
      <c r="J287" s="260"/>
      <c r="K287" s="260"/>
      <c r="L287" s="260"/>
      <c r="M287" s="260"/>
      <c r="N287" s="260"/>
      <c r="O287" s="267"/>
      <c r="P287" s="268"/>
      <c r="Q287" s="267"/>
      <c r="R287" s="284"/>
    </row>
    <row r="288" spans="1:18" ht="18" customHeight="1" x14ac:dyDescent="0.2">
      <c r="A288" s="282"/>
      <c r="B288" s="272" t="s">
        <v>81</v>
      </c>
      <c r="C288" s="273"/>
      <c r="D288" s="174"/>
      <c r="E288" s="174" t="s">
        <v>261</v>
      </c>
      <c r="F288" s="174" t="s">
        <v>82</v>
      </c>
      <c r="G288" s="250"/>
      <c r="H288" s="260">
        <v>11</v>
      </c>
      <c r="I288" s="260" t="s">
        <v>91</v>
      </c>
      <c r="J288" s="260"/>
      <c r="K288" s="260"/>
      <c r="L288" s="260"/>
      <c r="M288" s="260"/>
      <c r="N288" s="260"/>
      <c r="O288" s="267"/>
      <c r="P288" s="268"/>
      <c r="Q288" s="267"/>
      <c r="R288" s="284"/>
    </row>
    <row r="289" spans="1:18" ht="18" customHeight="1" x14ac:dyDescent="0.2">
      <c r="A289" s="282"/>
      <c r="B289" s="275"/>
      <c r="C289" s="276"/>
      <c r="D289" s="174"/>
      <c r="E289" s="277" t="e">
        <f>VLOOKUP(C$286,joueurs3,3,FALSE)</f>
        <v>#REF!</v>
      </c>
      <c r="F289" s="174"/>
      <c r="G289" s="250"/>
      <c r="H289" s="260">
        <v>12</v>
      </c>
      <c r="I289" s="260" t="s">
        <v>59</v>
      </c>
      <c r="J289" s="260"/>
      <c r="K289" s="260"/>
      <c r="L289" s="260"/>
      <c r="M289" s="260"/>
      <c r="N289" s="260"/>
      <c r="O289" s="267"/>
      <c r="P289" s="268"/>
      <c r="Q289" s="267"/>
      <c r="R289" s="284"/>
    </row>
    <row r="290" spans="1:18" ht="18" customHeight="1" x14ac:dyDescent="0.2">
      <c r="A290" s="282"/>
      <c r="B290" s="275"/>
      <c r="C290" s="276"/>
      <c r="D290" s="174"/>
      <c r="E290" s="277" t="e">
        <f>VLOOKUP(C$286,joueurs3,4,FALSE)</f>
        <v>#REF!</v>
      </c>
      <c r="F290" s="174"/>
      <c r="G290" s="250"/>
      <c r="H290" s="260">
        <v>13</v>
      </c>
      <c r="I290" s="260" t="s">
        <v>92</v>
      </c>
      <c r="J290" s="260"/>
      <c r="K290" s="260"/>
      <c r="L290" s="260"/>
      <c r="M290" s="260"/>
      <c r="N290" s="260"/>
      <c r="O290" s="267"/>
      <c r="P290" s="268"/>
      <c r="Q290" s="267"/>
      <c r="R290" s="284"/>
    </row>
    <row r="291" spans="1:18" ht="18" customHeight="1" x14ac:dyDescent="0.2">
      <c r="A291" s="282"/>
      <c r="B291" s="275"/>
      <c r="C291" s="276"/>
      <c r="D291" s="174"/>
      <c r="E291" s="277" t="e">
        <f>VLOOKUP(C$286,joueurs3,5,FALSE)</f>
        <v>#REF!</v>
      </c>
      <c r="F291" s="174"/>
      <c r="G291" s="250"/>
      <c r="H291" s="260">
        <v>14</v>
      </c>
      <c r="I291" s="260" t="s">
        <v>93</v>
      </c>
      <c r="J291" s="260"/>
      <c r="K291" s="260"/>
      <c r="L291" s="260"/>
      <c r="M291" s="260"/>
      <c r="N291" s="260"/>
      <c r="O291" s="267"/>
      <c r="P291" s="268"/>
      <c r="Q291" s="267"/>
      <c r="R291" s="284"/>
    </row>
    <row r="292" spans="1:18" ht="18" customHeight="1" x14ac:dyDescent="0.2">
      <c r="A292" s="282"/>
      <c r="B292" s="275"/>
      <c r="C292" s="276"/>
      <c r="D292" s="174"/>
      <c r="E292" s="277" t="e">
        <f>VLOOKUP(C$286,joueurs3,6,FALSE)</f>
        <v>#REF!</v>
      </c>
      <c r="F292" s="174"/>
      <c r="G292" s="250"/>
      <c r="H292" s="260">
        <v>15</v>
      </c>
      <c r="I292" s="260" t="s">
        <v>94</v>
      </c>
      <c r="J292" s="260"/>
      <c r="K292" s="260"/>
      <c r="L292" s="260"/>
      <c r="M292" s="260"/>
      <c r="N292" s="260"/>
      <c r="O292" s="267"/>
      <c r="P292" s="268"/>
      <c r="Q292" s="267"/>
      <c r="R292" s="284"/>
    </row>
    <row r="293" spans="1:18" ht="18" customHeight="1" x14ac:dyDescent="0.2">
      <c r="A293" s="282"/>
      <c r="B293" s="250"/>
      <c r="C293" s="250"/>
      <c r="D293" s="250"/>
      <c r="E293" s="250"/>
      <c r="F293" s="250"/>
      <c r="G293" s="250"/>
      <c r="H293" s="260">
        <v>16</v>
      </c>
      <c r="I293" s="260" t="s">
        <v>95</v>
      </c>
      <c r="J293" s="260"/>
      <c r="K293" s="260"/>
      <c r="L293" s="260"/>
      <c r="M293" s="260"/>
      <c r="N293" s="260"/>
      <c r="O293" s="267"/>
      <c r="P293" s="268"/>
      <c r="Q293" s="267"/>
      <c r="R293" s="284"/>
    </row>
    <row r="294" spans="1:18" ht="18" customHeight="1" thickBot="1" x14ac:dyDescent="0.25">
      <c r="A294" s="282"/>
      <c r="B294" s="250"/>
      <c r="C294" s="250"/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61"/>
    </row>
    <row r="295" spans="1:18" ht="18" customHeight="1" thickBot="1" x14ac:dyDescent="0.25">
      <c r="A295" s="282"/>
      <c r="B295" s="263" t="s">
        <v>96</v>
      </c>
      <c r="C295" s="265" t="s">
        <v>97</v>
      </c>
      <c r="D295" s="265"/>
      <c r="E295" s="265"/>
      <c r="F295" s="265" t="s">
        <v>98</v>
      </c>
      <c r="G295" s="265"/>
      <c r="H295" s="266"/>
      <c r="I295" s="250"/>
      <c r="J295" s="250"/>
      <c r="K295" s="250"/>
      <c r="L295" s="250"/>
      <c r="M295" s="278" t="s">
        <v>99</v>
      </c>
      <c r="N295" s="279"/>
      <c r="O295" s="278" t="s">
        <v>100</v>
      </c>
      <c r="P295" s="280"/>
      <c r="Q295" s="278"/>
      <c r="R295" s="279"/>
    </row>
    <row r="296" spans="1:18" ht="18" customHeight="1" x14ac:dyDescent="0.2">
      <c r="A296" s="282"/>
      <c r="B296" s="269" t="s">
        <v>101</v>
      </c>
      <c r="C296" s="270" t="s">
        <v>97</v>
      </c>
      <c r="D296" s="270"/>
      <c r="E296" s="270"/>
      <c r="F296" s="270"/>
      <c r="G296" s="270"/>
      <c r="H296" s="271"/>
      <c r="I296" s="250"/>
      <c r="J296" s="250"/>
      <c r="K296" s="250"/>
      <c r="L296" s="250"/>
      <c r="M296" s="250"/>
      <c r="N296" s="250"/>
      <c r="O296" s="250"/>
      <c r="P296" s="250"/>
      <c r="Q296" s="250"/>
      <c r="R296" s="261"/>
    </row>
    <row r="297" spans="1:18" ht="18" customHeight="1" x14ac:dyDescent="0.2">
      <c r="A297" s="282"/>
      <c r="B297" s="263" t="s">
        <v>102</v>
      </c>
      <c r="C297" s="265" t="s">
        <v>97</v>
      </c>
      <c r="D297" s="265"/>
      <c r="E297" s="265"/>
      <c r="F297" s="265" t="s">
        <v>98</v>
      </c>
      <c r="G297" s="265"/>
      <c r="H297" s="266"/>
      <c r="I297" s="250"/>
      <c r="J297" s="250"/>
      <c r="K297" s="250"/>
      <c r="L297" s="250"/>
      <c r="M297" s="250" t="s">
        <v>103</v>
      </c>
      <c r="N297" s="250"/>
      <c r="O297" s="250"/>
      <c r="P297" s="250"/>
      <c r="Q297" s="250"/>
      <c r="R297" s="261"/>
    </row>
    <row r="298" spans="1:18" ht="18" customHeight="1" x14ac:dyDescent="0.2">
      <c r="A298" s="282"/>
      <c r="B298" s="269" t="s">
        <v>101</v>
      </c>
      <c r="C298" s="270" t="s">
        <v>97</v>
      </c>
      <c r="D298" s="270"/>
      <c r="E298" s="270"/>
      <c r="F298" s="270"/>
      <c r="G298" s="270"/>
      <c r="H298" s="271"/>
      <c r="I298" s="250"/>
      <c r="J298" s="250"/>
      <c r="K298" s="250"/>
      <c r="L298" s="250"/>
      <c r="M298" s="250"/>
      <c r="N298" s="250"/>
      <c r="O298" s="250"/>
      <c r="P298" s="250"/>
      <c r="Q298" s="250"/>
      <c r="R298" s="261"/>
    </row>
    <row r="299" spans="1:18" ht="18" customHeight="1" x14ac:dyDescent="0.2">
      <c r="A299" s="282"/>
      <c r="B299" s="250"/>
      <c r="C299" s="250"/>
      <c r="D299" s="250"/>
      <c r="E299" s="250"/>
      <c r="F299" s="250"/>
      <c r="G299" s="250"/>
      <c r="H299" s="250"/>
      <c r="I299" s="250"/>
      <c r="J299" s="250"/>
      <c r="K299" s="250"/>
      <c r="L299" s="250"/>
      <c r="M299" s="250"/>
      <c r="N299" s="250"/>
      <c r="O299" s="250"/>
      <c r="P299" s="250"/>
      <c r="Q299" s="250"/>
      <c r="R299" s="261"/>
    </row>
    <row r="300" spans="1:18" ht="18" customHeight="1" thickBot="1" x14ac:dyDescent="0.25">
      <c r="A300" s="286"/>
      <c r="B300" s="281" t="s">
        <v>104</v>
      </c>
      <c r="C300" s="281" t="s">
        <v>281</v>
      </c>
      <c r="D300" s="281"/>
      <c r="E300" s="281"/>
      <c r="F300" s="281"/>
      <c r="G300" s="281"/>
      <c r="H300" s="281"/>
      <c r="I300" s="281"/>
      <c r="J300" s="281"/>
      <c r="K300" s="281"/>
      <c r="L300" s="281"/>
      <c r="M300" s="281"/>
      <c r="N300" s="281"/>
      <c r="O300" s="281"/>
      <c r="P300" s="281"/>
      <c r="Q300" s="281"/>
      <c r="R300" s="287"/>
    </row>
    <row r="301" spans="1:18" ht="18" customHeight="1" x14ac:dyDescent="0.2">
      <c r="A301" s="683" t="s">
        <v>297</v>
      </c>
      <c r="B301" s="684"/>
      <c r="C301" s="684"/>
      <c r="D301" s="685"/>
      <c r="E301" s="256"/>
      <c r="F301" s="257"/>
      <c r="G301" s="257"/>
      <c r="H301" s="257"/>
      <c r="I301" s="257"/>
      <c r="J301" s="257"/>
      <c r="K301" s="257"/>
      <c r="L301" s="700" t="s">
        <v>64</v>
      </c>
      <c r="M301" s="701" t="s">
        <v>3</v>
      </c>
      <c r="N301" s="702" t="s">
        <v>4</v>
      </c>
      <c r="O301" s="701" t="s">
        <v>282</v>
      </c>
      <c r="P301" s="701"/>
      <c r="Q301" s="701" t="s">
        <v>298</v>
      </c>
      <c r="R301" s="704"/>
    </row>
    <row r="302" spans="1:18" ht="18" customHeight="1" x14ac:dyDescent="0.2">
      <c r="A302" s="686"/>
      <c r="B302" s="687"/>
      <c r="C302" s="687"/>
      <c r="D302" s="688"/>
      <c r="E302" s="258"/>
      <c r="F302" s="250"/>
      <c r="G302" s="250"/>
      <c r="H302" s="259"/>
      <c r="I302" s="250" t="s">
        <v>62</v>
      </c>
      <c r="J302" s="250"/>
      <c r="K302" s="250"/>
      <c r="L302" s="692"/>
      <c r="M302" s="696"/>
      <c r="N302" s="703"/>
      <c r="O302" s="696"/>
      <c r="P302" s="696"/>
      <c r="Q302" s="696"/>
      <c r="R302" s="698"/>
    </row>
    <row r="303" spans="1:18" ht="18" customHeight="1" x14ac:dyDescent="0.2">
      <c r="A303" s="686"/>
      <c r="B303" s="687"/>
      <c r="C303" s="687"/>
      <c r="D303" s="688"/>
      <c r="E303" s="258"/>
      <c r="F303" s="250"/>
      <c r="G303" s="250"/>
      <c r="H303" s="260"/>
      <c r="I303" s="250" t="s">
        <v>65</v>
      </c>
      <c r="J303" s="250"/>
      <c r="K303" s="250"/>
      <c r="L303" s="692" t="e">
        <f>Résultats!#REF!</f>
        <v>#REF!</v>
      </c>
      <c r="M303" s="694" t="e">
        <f>Résultats!#REF!</f>
        <v>#REF!</v>
      </c>
      <c r="N303" s="696" t="e">
        <f>Résultats!#REF!</f>
        <v>#REF!</v>
      </c>
      <c r="O303" s="696" t="e">
        <f>Résultats!#REF!</f>
        <v>#REF!</v>
      </c>
      <c r="P303" s="696" t="e">
        <f>Résultats!#REF!</f>
        <v>#REF!</v>
      </c>
      <c r="Q303" s="696" t="str">
        <f t="shared" ref="Q303:R304" ca="1" si="10">MID(CELL("nomfichier"),FIND("]",CELL("nomfichier"))+1,20)</f>
        <v>Hommes</v>
      </c>
      <c r="R303" s="698" t="str">
        <f t="shared" ca="1" si="10"/>
        <v>Hommes</v>
      </c>
    </row>
    <row r="304" spans="1:18" ht="18" customHeight="1" thickBot="1" x14ac:dyDescent="0.25">
      <c r="A304" s="686"/>
      <c r="B304" s="687"/>
      <c r="C304" s="687"/>
      <c r="D304" s="688"/>
      <c r="E304" s="258"/>
      <c r="F304" s="250"/>
      <c r="G304" s="250"/>
      <c r="H304" s="250"/>
      <c r="I304" s="250"/>
      <c r="J304" s="250"/>
      <c r="K304" s="250"/>
      <c r="L304" s="693"/>
      <c r="M304" s="695"/>
      <c r="N304" s="697"/>
      <c r="O304" s="697"/>
      <c r="P304" s="697"/>
      <c r="Q304" s="697" t="str">
        <f t="shared" ca="1" si="10"/>
        <v>Hommes</v>
      </c>
      <c r="R304" s="699" t="str">
        <f t="shared" ca="1" si="10"/>
        <v>Hommes</v>
      </c>
    </row>
    <row r="305" spans="1:18" ht="18" customHeight="1" thickBot="1" x14ac:dyDescent="0.25">
      <c r="A305" s="689"/>
      <c r="B305" s="690"/>
      <c r="C305" s="690"/>
      <c r="D305" s="691"/>
      <c r="E305" s="258"/>
      <c r="F305" s="250"/>
      <c r="G305" s="250"/>
      <c r="H305" s="250"/>
      <c r="I305" s="250"/>
      <c r="J305" s="250"/>
      <c r="K305" s="250"/>
      <c r="L305" s="250"/>
      <c r="M305" s="250"/>
      <c r="N305" s="250"/>
      <c r="O305" s="250"/>
      <c r="P305" s="250"/>
      <c r="Q305" s="250"/>
      <c r="R305" s="261"/>
    </row>
    <row r="306" spans="1:18" ht="18" customHeight="1" x14ac:dyDescent="0.2">
      <c r="A306" s="282"/>
      <c r="B306" s="250"/>
      <c r="C306" s="250"/>
      <c r="D306" s="250"/>
      <c r="E306" s="250"/>
      <c r="F306" s="250"/>
      <c r="G306" s="250"/>
      <c r="H306" s="250"/>
      <c r="I306" s="250"/>
      <c r="J306" s="250"/>
      <c r="K306" s="250"/>
      <c r="L306" s="250"/>
      <c r="M306" s="250"/>
      <c r="N306" s="250"/>
      <c r="O306" s="250"/>
      <c r="P306" s="250"/>
      <c r="Q306" s="250"/>
      <c r="R306" s="261"/>
    </row>
    <row r="307" spans="1:18" ht="18" customHeight="1" x14ac:dyDescent="0.2">
      <c r="A307" s="282"/>
      <c r="B307" s="250"/>
      <c r="C307" s="250"/>
      <c r="D307" s="250"/>
      <c r="E307" s="250"/>
      <c r="F307" s="250"/>
      <c r="G307" s="250"/>
      <c r="H307" s="260" t="s">
        <v>68</v>
      </c>
      <c r="I307" s="260" t="s">
        <v>69</v>
      </c>
      <c r="J307" s="260" t="s">
        <v>70</v>
      </c>
      <c r="K307" s="260" t="s">
        <v>71</v>
      </c>
      <c r="L307" s="260" t="s">
        <v>72</v>
      </c>
      <c r="M307" s="260" t="s">
        <v>73</v>
      </c>
      <c r="N307" s="260" t="s">
        <v>74</v>
      </c>
      <c r="O307" s="262" t="s">
        <v>75</v>
      </c>
      <c r="P307" s="262"/>
      <c r="Q307" s="262" t="s">
        <v>76</v>
      </c>
      <c r="R307" s="283"/>
    </row>
    <row r="308" spans="1:18" ht="18" customHeight="1" x14ac:dyDescent="0.2">
      <c r="A308" s="282"/>
      <c r="B308" s="263" t="s">
        <v>77</v>
      </c>
      <c r="C308" s="264" t="e">
        <f>VLOOKUP(L303,matches,5,FALSE)</f>
        <v>#REF!</v>
      </c>
      <c r="D308" s="265"/>
      <c r="E308" s="265"/>
      <c r="F308" s="266"/>
      <c r="G308" s="250"/>
      <c r="H308" s="260">
        <v>1</v>
      </c>
      <c r="I308" s="260" t="s">
        <v>78</v>
      </c>
      <c r="J308" s="260"/>
      <c r="K308" s="260"/>
      <c r="L308" s="260"/>
      <c r="M308" s="260"/>
      <c r="N308" s="260"/>
      <c r="O308" s="267"/>
      <c r="P308" s="268"/>
      <c r="Q308" s="267"/>
      <c r="R308" s="284"/>
    </row>
    <row r="309" spans="1:18" ht="18" customHeight="1" x14ac:dyDescent="0.2">
      <c r="A309" s="282"/>
      <c r="B309" s="269" t="s">
        <v>79</v>
      </c>
      <c r="C309" s="270" t="e">
        <f>VLOOKUP(C308,clubs,2,TRUE)</f>
        <v>#REF!</v>
      </c>
      <c r="D309" s="705" t="s">
        <v>264</v>
      </c>
      <c r="E309" s="705"/>
      <c r="F309" s="271"/>
      <c r="G309" s="250"/>
      <c r="H309" s="260">
        <v>2</v>
      </c>
      <c r="I309" s="260" t="s">
        <v>80</v>
      </c>
      <c r="J309" s="260"/>
      <c r="K309" s="260"/>
      <c r="L309" s="260"/>
      <c r="M309" s="260"/>
      <c r="N309" s="260"/>
      <c r="O309" s="267"/>
      <c r="P309" s="268"/>
      <c r="Q309" s="267"/>
      <c r="R309" s="284"/>
    </row>
    <row r="310" spans="1:18" ht="18" customHeight="1" x14ac:dyDescent="0.2">
      <c r="A310" s="282"/>
      <c r="B310" s="272" t="s">
        <v>81</v>
      </c>
      <c r="C310" s="273"/>
      <c r="D310" s="174"/>
      <c r="E310" s="174" t="s">
        <v>261</v>
      </c>
      <c r="F310" s="174" t="s">
        <v>82</v>
      </c>
      <c r="G310" s="250"/>
      <c r="H310" s="260">
        <v>3</v>
      </c>
      <c r="I310" s="260" t="s">
        <v>83</v>
      </c>
      <c r="J310" s="260"/>
      <c r="K310" s="260"/>
      <c r="L310" s="260"/>
      <c r="M310" s="260"/>
      <c r="N310" s="260"/>
      <c r="O310" s="267"/>
      <c r="P310" s="274"/>
      <c r="Q310" s="267"/>
      <c r="R310" s="285"/>
    </row>
    <row r="311" spans="1:18" ht="18" customHeight="1" x14ac:dyDescent="0.2">
      <c r="A311" s="282"/>
      <c r="B311" s="275"/>
      <c r="C311" s="276"/>
      <c r="D311" s="174"/>
      <c r="E311" s="277" t="e">
        <f>VLOOKUP(C$308,joueurs3,3,FALSE)</f>
        <v>#REF!</v>
      </c>
      <c r="F311" s="174"/>
      <c r="G311" s="250"/>
      <c r="H311" s="260">
        <v>4</v>
      </c>
      <c r="I311" s="260" t="s">
        <v>84</v>
      </c>
      <c r="J311" s="260"/>
      <c r="K311" s="260"/>
      <c r="L311" s="260"/>
      <c r="M311" s="260"/>
      <c r="N311" s="260"/>
      <c r="O311" s="267"/>
      <c r="P311" s="268"/>
      <c r="Q311" s="267"/>
      <c r="R311" s="284"/>
    </row>
    <row r="312" spans="1:18" ht="18" customHeight="1" x14ac:dyDescent="0.2">
      <c r="A312" s="282"/>
      <c r="B312" s="275"/>
      <c r="C312" s="276"/>
      <c r="D312" s="174"/>
      <c r="E312" s="277" t="e">
        <f>VLOOKUP(C$308,joueurs3,4,FALSE)</f>
        <v>#REF!</v>
      </c>
      <c r="F312" s="174"/>
      <c r="G312" s="250"/>
      <c r="H312" s="260">
        <v>5</v>
      </c>
      <c r="I312" s="260" t="s">
        <v>85</v>
      </c>
      <c r="J312" s="260"/>
      <c r="K312" s="260"/>
      <c r="L312" s="260"/>
      <c r="M312" s="260"/>
      <c r="N312" s="260"/>
      <c r="O312" s="267"/>
      <c r="P312" s="268"/>
      <c r="Q312" s="267"/>
      <c r="R312" s="284"/>
    </row>
    <row r="313" spans="1:18" ht="18" customHeight="1" x14ac:dyDescent="0.2">
      <c r="A313" s="282"/>
      <c r="B313" s="275"/>
      <c r="C313" s="276"/>
      <c r="D313" s="174"/>
      <c r="E313" s="277" t="e">
        <f>VLOOKUP(C$308,joueurs3,5,FALSE)</f>
        <v>#REF!</v>
      </c>
      <c r="F313" s="174"/>
      <c r="G313" s="250"/>
      <c r="H313" s="260">
        <v>6</v>
      </c>
      <c r="I313" s="260" t="s">
        <v>86</v>
      </c>
      <c r="J313" s="260"/>
      <c r="K313" s="260"/>
      <c r="L313" s="260"/>
      <c r="M313" s="260"/>
      <c r="N313" s="260"/>
      <c r="O313" s="267"/>
      <c r="P313" s="268"/>
      <c r="Q313" s="267"/>
      <c r="R313" s="284"/>
    </row>
    <row r="314" spans="1:18" ht="18" customHeight="1" x14ac:dyDescent="0.2">
      <c r="A314" s="282"/>
      <c r="B314" s="275"/>
      <c r="C314" s="276"/>
      <c r="D314" s="174"/>
      <c r="E314" s="277" t="e">
        <f>VLOOKUP(C$308,joueurs3,6,FALSE)</f>
        <v>#REF!</v>
      </c>
      <c r="F314" s="174"/>
      <c r="G314" s="250"/>
      <c r="H314" s="260">
        <v>7</v>
      </c>
      <c r="I314" s="260" t="s">
        <v>87</v>
      </c>
      <c r="J314" s="260"/>
      <c r="K314" s="260"/>
      <c r="L314" s="260"/>
      <c r="M314" s="260"/>
      <c r="N314" s="260"/>
      <c r="O314" s="267"/>
      <c r="P314" s="268"/>
      <c r="Q314" s="267"/>
      <c r="R314" s="284"/>
    </row>
    <row r="315" spans="1:18" ht="18" customHeight="1" x14ac:dyDescent="0.2">
      <c r="A315" s="282"/>
      <c r="B315" s="250"/>
      <c r="C315" s="250"/>
      <c r="D315" s="250"/>
      <c r="E315" s="250"/>
      <c r="F315" s="250"/>
      <c r="G315" s="250"/>
      <c r="H315" s="260">
        <v>8</v>
      </c>
      <c r="I315" s="260" t="s">
        <v>88</v>
      </c>
      <c r="J315" s="260"/>
      <c r="K315" s="260"/>
      <c r="L315" s="260"/>
      <c r="M315" s="260"/>
      <c r="N315" s="260"/>
      <c r="O315" s="267"/>
      <c r="P315" s="268"/>
      <c r="Q315" s="267"/>
      <c r="R315" s="284"/>
    </row>
    <row r="316" spans="1:18" ht="18" customHeight="1" x14ac:dyDescent="0.2">
      <c r="A316" s="282"/>
      <c r="B316" s="263" t="s">
        <v>89</v>
      </c>
      <c r="C316" s="264" t="e">
        <f>VLOOKUP(L303,matches,6,FALSE)</f>
        <v>#REF!</v>
      </c>
      <c r="D316" s="265"/>
      <c r="E316" s="265"/>
      <c r="F316" s="266"/>
      <c r="G316" s="250"/>
      <c r="H316" s="260">
        <v>9</v>
      </c>
      <c r="I316" s="260" t="s">
        <v>90</v>
      </c>
      <c r="J316" s="260"/>
      <c r="K316" s="260"/>
      <c r="L316" s="260"/>
      <c r="M316" s="260"/>
      <c r="N316" s="260"/>
      <c r="O316" s="267"/>
      <c r="P316" s="268"/>
      <c r="Q316" s="267"/>
      <c r="R316" s="284"/>
    </row>
    <row r="317" spans="1:18" ht="18" customHeight="1" x14ac:dyDescent="0.2">
      <c r="A317" s="282"/>
      <c r="B317" s="269" t="s">
        <v>79</v>
      </c>
      <c r="C317" s="270" t="e">
        <f>VLOOKUP(C316,clubs,2,TRUE)</f>
        <v>#REF!</v>
      </c>
      <c r="D317" s="705" t="s">
        <v>264</v>
      </c>
      <c r="E317" s="705"/>
      <c r="F317" s="271"/>
      <c r="G317" s="250"/>
      <c r="H317" s="260">
        <v>10</v>
      </c>
      <c r="I317" s="260" t="s">
        <v>60</v>
      </c>
      <c r="J317" s="260"/>
      <c r="K317" s="260"/>
      <c r="L317" s="260"/>
      <c r="M317" s="260"/>
      <c r="N317" s="260"/>
      <c r="O317" s="267"/>
      <c r="P317" s="268"/>
      <c r="Q317" s="267"/>
      <c r="R317" s="284"/>
    </row>
    <row r="318" spans="1:18" ht="18" customHeight="1" x14ac:dyDescent="0.2">
      <c r="A318" s="282"/>
      <c r="B318" s="272" t="s">
        <v>81</v>
      </c>
      <c r="C318" s="273"/>
      <c r="D318" s="174"/>
      <c r="E318" s="174" t="s">
        <v>261</v>
      </c>
      <c r="F318" s="174" t="s">
        <v>82</v>
      </c>
      <c r="G318" s="250"/>
      <c r="H318" s="260">
        <v>11</v>
      </c>
      <c r="I318" s="260" t="s">
        <v>91</v>
      </c>
      <c r="J318" s="260"/>
      <c r="K318" s="260"/>
      <c r="L318" s="260"/>
      <c r="M318" s="260"/>
      <c r="N318" s="260"/>
      <c r="O318" s="267"/>
      <c r="P318" s="268"/>
      <c r="Q318" s="267"/>
      <c r="R318" s="284"/>
    </row>
    <row r="319" spans="1:18" ht="18" customHeight="1" x14ac:dyDescent="0.2">
      <c r="A319" s="282"/>
      <c r="B319" s="275"/>
      <c r="C319" s="276"/>
      <c r="D319" s="174"/>
      <c r="E319" s="277" t="e">
        <f>VLOOKUP(C$316,joueurs3,3,FALSE)</f>
        <v>#REF!</v>
      </c>
      <c r="F319" s="174"/>
      <c r="G319" s="250"/>
      <c r="H319" s="260">
        <v>12</v>
      </c>
      <c r="I319" s="260" t="s">
        <v>59</v>
      </c>
      <c r="J319" s="260"/>
      <c r="K319" s="260"/>
      <c r="L319" s="260"/>
      <c r="M319" s="260"/>
      <c r="N319" s="260"/>
      <c r="O319" s="267"/>
      <c r="P319" s="268"/>
      <c r="Q319" s="267"/>
      <c r="R319" s="284"/>
    </row>
    <row r="320" spans="1:18" ht="18" customHeight="1" x14ac:dyDescent="0.2">
      <c r="A320" s="282"/>
      <c r="B320" s="275"/>
      <c r="C320" s="276"/>
      <c r="D320" s="174"/>
      <c r="E320" s="277" t="e">
        <f>VLOOKUP(C$316,joueurs3,4,FALSE)</f>
        <v>#REF!</v>
      </c>
      <c r="F320" s="174"/>
      <c r="G320" s="250"/>
      <c r="H320" s="260">
        <v>13</v>
      </c>
      <c r="I320" s="260" t="s">
        <v>92</v>
      </c>
      <c r="J320" s="260"/>
      <c r="K320" s="260"/>
      <c r="L320" s="260"/>
      <c r="M320" s="260"/>
      <c r="N320" s="260"/>
      <c r="O320" s="267"/>
      <c r="P320" s="268"/>
      <c r="Q320" s="267"/>
      <c r="R320" s="284"/>
    </row>
    <row r="321" spans="1:18" ht="18" customHeight="1" x14ac:dyDescent="0.2">
      <c r="A321" s="282"/>
      <c r="B321" s="275"/>
      <c r="C321" s="276"/>
      <c r="D321" s="174"/>
      <c r="E321" s="277" t="e">
        <f>VLOOKUP(C$316,joueurs3,5,FALSE)</f>
        <v>#REF!</v>
      </c>
      <c r="F321" s="174"/>
      <c r="G321" s="250"/>
      <c r="H321" s="260">
        <v>14</v>
      </c>
      <c r="I321" s="260" t="s">
        <v>93</v>
      </c>
      <c r="J321" s="260"/>
      <c r="K321" s="260"/>
      <c r="L321" s="260"/>
      <c r="M321" s="260"/>
      <c r="N321" s="260"/>
      <c r="O321" s="267"/>
      <c r="P321" s="268"/>
      <c r="Q321" s="267"/>
      <c r="R321" s="284"/>
    </row>
    <row r="322" spans="1:18" ht="18" customHeight="1" x14ac:dyDescent="0.2">
      <c r="A322" s="282"/>
      <c r="B322" s="275"/>
      <c r="C322" s="276"/>
      <c r="D322" s="174"/>
      <c r="E322" s="277" t="e">
        <f>VLOOKUP(C$316,joueurs3,6,FALSE)</f>
        <v>#REF!</v>
      </c>
      <c r="F322" s="174"/>
      <c r="G322" s="250"/>
      <c r="H322" s="260">
        <v>15</v>
      </c>
      <c r="I322" s="260" t="s">
        <v>94</v>
      </c>
      <c r="J322" s="260"/>
      <c r="K322" s="260"/>
      <c r="L322" s="260"/>
      <c r="M322" s="260"/>
      <c r="N322" s="260"/>
      <c r="O322" s="267"/>
      <c r="P322" s="268"/>
      <c r="Q322" s="267"/>
      <c r="R322" s="284"/>
    </row>
    <row r="323" spans="1:18" ht="18" customHeight="1" x14ac:dyDescent="0.2">
      <c r="A323" s="282"/>
      <c r="B323" s="250"/>
      <c r="C323" s="250"/>
      <c r="D323" s="250"/>
      <c r="E323" s="250"/>
      <c r="F323" s="250"/>
      <c r="G323" s="250"/>
      <c r="H323" s="260">
        <v>16</v>
      </c>
      <c r="I323" s="260" t="s">
        <v>95</v>
      </c>
      <c r="J323" s="260"/>
      <c r="K323" s="260"/>
      <c r="L323" s="260"/>
      <c r="M323" s="260"/>
      <c r="N323" s="260"/>
      <c r="O323" s="267"/>
      <c r="P323" s="268"/>
      <c r="Q323" s="267"/>
      <c r="R323" s="284"/>
    </row>
    <row r="324" spans="1:18" ht="18" customHeight="1" thickBot="1" x14ac:dyDescent="0.25">
      <c r="A324" s="282"/>
      <c r="B324" s="250"/>
      <c r="C324" s="250"/>
      <c r="D324" s="250"/>
      <c r="E324" s="250"/>
      <c r="F324" s="250"/>
      <c r="G324" s="250"/>
      <c r="H324" s="250"/>
      <c r="I324" s="250"/>
      <c r="J324" s="250"/>
      <c r="K324" s="250"/>
      <c r="L324" s="250"/>
      <c r="M324" s="250"/>
      <c r="N324" s="250"/>
      <c r="O324" s="250"/>
      <c r="P324" s="250"/>
      <c r="Q324" s="250"/>
      <c r="R324" s="261"/>
    </row>
    <row r="325" spans="1:18" ht="18" customHeight="1" thickBot="1" x14ac:dyDescent="0.25">
      <c r="A325" s="282"/>
      <c r="B325" s="263" t="s">
        <v>96</v>
      </c>
      <c r="C325" s="265" t="s">
        <v>97</v>
      </c>
      <c r="D325" s="265"/>
      <c r="E325" s="265"/>
      <c r="F325" s="265" t="s">
        <v>98</v>
      </c>
      <c r="G325" s="265"/>
      <c r="H325" s="266"/>
      <c r="I325" s="250"/>
      <c r="J325" s="250"/>
      <c r="K325" s="250"/>
      <c r="L325" s="250"/>
      <c r="M325" s="278" t="s">
        <v>99</v>
      </c>
      <c r="N325" s="279"/>
      <c r="O325" s="278" t="s">
        <v>100</v>
      </c>
      <c r="P325" s="280"/>
      <c r="Q325" s="278"/>
      <c r="R325" s="279"/>
    </row>
    <row r="326" spans="1:18" ht="18" customHeight="1" x14ac:dyDescent="0.2">
      <c r="A326" s="282"/>
      <c r="B326" s="269" t="s">
        <v>101</v>
      </c>
      <c r="C326" s="270" t="s">
        <v>97</v>
      </c>
      <c r="D326" s="270"/>
      <c r="E326" s="270"/>
      <c r="F326" s="270"/>
      <c r="G326" s="270"/>
      <c r="H326" s="271"/>
      <c r="I326" s="250"/>
      <c r="J326" s="250"/>
      <c r="K326" s="250"/>
      <c r="L326" s="250"/>
      <c r="M326" s="250"/>
      <c r="N326" s="250"/>
      <c r="O326" s="250"/>
      <c r="P326" s="250"/>
      <c r="Q326" s="250"/>
      <c r="R326" s="261"/>
    </row>
    <row r="327" spans="1:18" ht="18" customHeight="1" x14ac:dyDescent="0.2">
      <c r="A327" s="282"/>
      <c r="B327" s="263" t="s">
        <v>102</v>
      </c>
      <c r="C327" s="265" t="s">
        <v>97</v>
      </c>
      <c r="D327" s="265"/>
      <c r="E327" s="265"/>
      <c r="F327" s="265" t="s">
        <v>98</v>
      </c>
      <c r="G327" s="265"/>
      <c r="H327" s="266"/>
      <c r="I327" s="250"/>
      <c r="J327" s="250"/>
      <c r="K327" s="250"/>
      <c r="L327" s="250"/>
      <c r="M327" s="250" t="s">
        <v>103</v>
      </c>
      <c r="N327" s="250"/>
      <c r="O327" s="250"/>
      <c r="P327" s="250"/>
      <c r="Q327" s="250"/>
      <c r="R327" s="261"/>
    </row>
    <row r="328" spans="1:18" ht="18" customHeight="1" x14ac:dyDescent="0.2">
      <c r="A328" s="282"/>
      <c r="B328" s="269" t="s">
        <v>101</v>
      </c>
      <c r="C328" s="270" t="s">
        <v>97</v>
      </c>
      <c r="D328" s="270"/>
      <c r="E328" s="270"/>
      <c r="F328" s="270"/>
      <c r="G328" s="270"/>
      <c r="H328" s="271"/>
      <c r="I328" s="250"/>
      <c r="J328" s="250"/>
      <c r="K328" s="250"/>
      <c r="L328" s="250"/>
      <c r="M328" s="250"/>
      <c r="N328" s="250"/>
      <c r="O328" s="250"/>
      <c r="P328" s="250"/>
      <c r="Q328" s="250"/>
      <c r="R328" s="261"/>
    </row>
    <row r="329" spans="1:18" ht="18" customHeight="1" x14ac:dyDescent="0.2">
      <c r="A329" s="282"/>
      <c r="B329" s="250"/>
      <c r="C329" s="250"/>
      <c r="D329" s="250"/>
      <c r="E329" s="250"/>
      <c r="F329" s="250"/>
      <c r="G329" s="250"/>
      <c r="H329" s="250"/>
      <c r="I329" s="250"/>
      <c r="J329" s="250"/>
      <c r="K329" s="250"/>
      <c r="L329" s="250"/>
      <c r="M329" s="250"/>
      <c r="N329" s="250"/>
      <c r="O329" s="250"/>
      <c r="P329" s="250"/>
      <c r="Q329" s="250"/>
      <c r="R329" s="261"/>
    </row>
    <row r="330" spans="1:18" ht="18" customHeight="1" thickBot="1" x14ac:dyDescent="0.25">
      <c r="A330" s="286"/>
      <c r="B330" s="281" t="s">
        <v>104</v>
      </c>
      <c r="C330" s="281" t="s">
        <v>281</v>
      </c>
      <c r="D330" s="281"/>
      <c r="E330" s="281"/>
      <c r="F330" s="281"/>
      <c r="G330" s="281"/>
      <c r="H330" s="281"/>
      <c r="I330" s="281"/>
      <c r="J330" s="281"/>
      <c r="K330" s="281"/>
      <c r="L330" s="281"/>
      <c r="M330" s="281"/>
      <c r="N330" s="281"/>
      <c r="O330" s="281"/>
      <c r="P330" s="281"/>
      <c r="Q330" s="281"/>
      <c r="R330" s="287"/>
    </row>
    <row r="331" spans="1:18" ht="18" customHeight="1" x14ac:dyDescent="0.2">
      <c r="A331" s="648" t="s">
        <v>297</v>
      </c>
      <c r="B331" s="649"/>
      <c r="C331" s="649"/>
      <c r="D331" s="650"/>
      <c r="E331" s="256"/>
      <c r="F331" s="257"/>
      <c r="G331" s="257"/>
      <c r="H331" s="257"/>
      <c r="I331" s="257"/>
      <c r="J331" s="257"/>
      <c r="K331" s="257"/>
      <c r="L331" s="700" t="s">
        <v>64</v>
      </c>
      <c r="M331" s="701" t="s">
        <v>3</v>
      </c>
      <c r="N331" s="702" t="s">
        <v>4</v>
      </c>
      <c r="O331" s="701" t="s">
        <v>282</v>
      </c>
      <c r="P331" s="701"/>
      <c r="Q331" s="701" t="s">
        <v>298</v>
      </c>
      <c r="R331" s="704"/>
    </row>
    <row r="332" spans="1:18" ht="18" customHeight="1" x14ac:dyDescent="0.2">
      <c r="A332" s="651"/>
      <c r="B332" s="652"/>
      <c r="C332" s="652"/>
      <c r="D332" s="653"/>
      <c r="E332" s="258"/>
      <c r="F332" s="250"/>
      <c r="G332" s="250"/>
      <c r="H332" s="259"/>
      <c r="I332" s="250" t="s">
        <v>62</v>
      </c>
      <c r="J332" s="250"/>
      <c r="K332" s="250"/>
      <c r="L332" s="692"/>
      <c r="M332" s="696"/>
      <c r="N332" s="703"/>
      <c r="O332" s="696"/>
      <c r="P332" s="696"/>
      <c r="Q332" s="696"/>
      <c r="R332" s="698"/>
    </row>
    <row r="333" spans="1:18" ht="18" customHeight="1" x14ac:dyDescent="0.2">
      <c r="A333" s="651"/>
      <c r="B333" s="652"/>
      <c r="C333" s="652"/>
      <c r="D333" s="653"/>
      <c r="E333" s="258"/>
      <c r="F333" s="250"/>
      <c r="G333" s="250"/>
      <c r="H333" s="260"/>
      <c r="I333" s="250" t="s">
        <v>65</v>
      </c>
      <c r="J333" s="250"/>
      <c r="K333" s="250"/>
      <c r="L333" s="692" t="e">
        <f>Résultats!#REF!</f>
        <v>#REF!</v>
      </c>
      <c r="M333" s="694" t="e">
        <f>Résultats!#REF!</f>
        <v>#REF!</v>
      </c>
      <c r="N333" s="696" t="e">
        <f>Résultats!#REF!</f>
        <v>#REF!</v>
      </c>
      <c r="O333" s="696" t="e">
        <f>Résultats!#REF!</f>
        <v>#REF!</v>
      </c>
      <c r="P333" s="696" t="e">
        <f>Résultats!#REF!</f>
        <v>#REF!</v>
      </c>
      <c r="Q333" s="696" t="str">
        <f t="shared" ref="Q333:R334" ca="1" si="11">MID(CELL("nomfichier"),FIND("]",CELL("nomfichier"))+1,20)</f>
        <v>Hommes</v>
      </c>
      <c r="R333" s="698" t="str">
        <f t="shared" ca="1" si="11"/>
        <v>Hommes</v>
      </c>
    </row>
    <row r="334" spans="1:18" ht="18" customHeight="1" thickBot="1" x14ac:dyDescent="0.25">
      <c r="A334" s="651"/>
      <c r="B334" s="652"/>
      <c r="C334" s="652"/>
      <c r="D334" s="653"/>
      <c r="E334" s="258"/>
      <c r="F334" s="250"/>
      <c r="G334" s="250"/>
      <c r="H334" s="250"/>
      <c r="I334" s="250"/>
      <c r="J334" s="250"/>
      <c r="K334" s="250"/>
      <c r="L334" s="693"/>
      <c r="M334" s="695"/>
      <c r="N334" s="697"/>
      <c r="O334" s="697"/>
      <c r="P334" s="697"/>
      <c r="Q334" s="697" t="str">
        <f t="shared" ca="1" si="11"/>
        <v>Hommes</v>
      </c>
      <c r="R334" s="699" t="str">
        <f t="shared" ca="1" si="11"/>
        <v>Hommes</v>
      </c>
    </row>
    <row r="335" spans="1:18" ht="18" customHeight="1" thickBot="1" x14ac:dyDescent="0.25">
      <c r="A335" s="654"/>
      <c r="B335" s="655"/>
      <c r="C335" s="655"/>
      <c r="D335" s="656"/>
      <c r="E335" s="258"/>
      <c r="F335" s="250"/>
      <c r="G335" s="250"/>
      <c r="H335" s="250"/>
      <c r="I335" s="250"/>
      <c r="J335" s="250"/>
      <c r="K335" s="250"/>
      <c r="L335" s="250"/>
      <c r="M335" s="250"/>
      <c r="N335" s="250"/>
      <c r="O335" s="250"/>
      <c r="P335" s="250"/>
      <c r="Q335" s="250"/>
      <c r="R335" s="261"/>
    </row>
    <row r="336" spans="1:18" ht="18" customHeight="1" x14ac:dyDescent="0.2">
      <c r="A336" s="282"/>
      <c r="B336" s="250"/>
      <c r="C336" s="250"/>
      <c r="D336" s="250"/>
      <c r="E336" s="250"/>
      <c r="F336" s="250"/>
      <c r="G336" s="250"/>
      <c r="H336" s="250"/>
      <c r="I336" s="250"/>
      <c r="J336" s="250"/>
      <c r="K336" s="250"/>
      <c r="L336" s="250"/>
      <c r="M336" s="250"/>
      <c r="N336" s="250"/>
      <c r="O336" s="250"/>
      <c r="P336" s="250"/>
      <c r="Q336" s="250"/>
      <c r="R336" s="261"/>
    </row>
    <row r="337" spans="1:18" ht="18" customHeight="1" x14ac:dyDescent="0.2">
      <c r="A337" s="282"/>
      <c r="B337" s="250"/>
      <c r="C337" s="250"/>
      <c r="D337" s="250"/>
      <c r="E337" s="250"/>
      <c r="F337" s="250"/>
      <c r="G337" s="250"/>
      <c r="H337" s="260" t="s">
        <v>68</v>
      </c>
      <c r="I337" s="260" t="s">
        <v>69</v>
      </c>
      <c r="J337" s="260" t="s">
        <v>70</v>
      </c>
      <c r="K337" s="260" t="s">
        <v>71</v>
      </c>
      <c r="L337" s="260" t="s">
        <v>72</v>
      </c>
      <c r="M337" s="260" t="s">
        <v>73</v>
      </c>
      <c r="N337" s="260" t="s">
        <v>74</v>
      </c>
      <c r="O337" s="262" t="s">
        <v>75</v>
      </c>
      <c r="P337" s="262"/>
      <c r="Q337" s="262" t="s">
        <v>76</v>
      </c>
      <c r="R337" s="283"/>
    </row>
    <row r="338" spans="1:18" ht="18" customHeight="1" x14ac:dyDescent="0.2">
      <c r="A338" s="282"/>
      <c r="B338" s="263" t="s">
        <v>77</v>
      </c>
      <c r="C338" s="264" t="e">
        <f>VLOOKUP(L333,matches,5,FALSE)</f>
        <v>#REF!</v>
      </c>
      <c r="D338" s="265"/>
      <c r="E338" s="265"/>
      <c r="F338" s="266"/>
      <c r="G338" s="250"/>
      <c r="H338" s="260">
        <v>1</v>
      </c>
      <c r="I338" s="260" t="s">
        <v>78</v>
      </c>
      <c r="J338" s="260"/>
      <c r="K338" s="260"/>
      <c r="L338" s="260"/>
      <c r="M338" s="260"/>
      <c r="N338" s="260"/>
      <c r="O338" s="267"/>
      <c r="P338" s="268"/>
      <c r="Q338" s="267"/>
      <c r="R338" s="284"/>
    </row>
    <row r="339" spans="1:18" ht="18" customHeight="1" x14ac:dyDescent="0.2">
      <c r="A339" s="282"/>
      <c r="B339" s="269" t="s">
        <v>79</v>
      </c>
      <c r="C339" s="270" t="e">
        <f>VLOOKUP(C338,clubs,2,TRUE)</f>
        <v>#REF!</v>
      </c>
      <c r="D339" s="705" t="s">
        <v>264</v>
      </c>
      <c r="E339" s="705"/>
      <c r="F339" s="271"/>
      <c r="G339" s="250"/>
      <c r="H339" s="260">
        <v>2</v>
      </c>
      <c r="I339" s="260" t="s">
        <v>80</v>
      </c>
      <c r="J339" s="260"/>
      <c r="K339" s="260"/>
      <c r="L339" s="260"/>
      <c r="M339" s="260"/>
      <c r="N339" s="260"/>
      <c r="O339" s="267"/>
      <c r="P339" s="268"/>
      <c r="Q339" s="267"/>
      <c r="R339" s="284"/>
    </row>
    <row r="340" spans="1:18" ht="18" customHeight="1" x14ac:dyDescent="0.2">
      <c r="A340" s="282"/>
      <c r="B340" s="272" t="s">
        <v>81</v>
      </c>
      <c r="C340" s="273"/>
      <c r="D340" s="174"/>
      <c r="E340" s="174" t="s">
        <v>261</v>
      </c>
      <c r="F340" s="174" t="s">
        <v>82</v>
      </c>
      <c r="G340" s="250"/>
      <c r="H340" s="260">
        <v>3</v>
      </c>
      <c r="I340" s="260" t="s">
        <v>83</v>
      </c>
      <c r="J340" s="260"/>
      <c r="K340" s="260"/>
      <c r="L340" s="260"/>
      <c r="M340" s="260"/>
      <c r="N340" s="260"/>
      <c r="O340" s="267"/>
      <c r="P340" s="274"/>
      <c r="Q340" s="267"/>
      <c r="R340" s="285"/>
    </row>
    <row r="341" spans="1:18" ht="18" customHeight="1" x14ac:dyDescent="0.2">
      <c r="A341" s="282"/>
      <c r="B341" s="275"/>
      <c r="C341" s="276"/>
      <c r="D341" s="174"/>
      <c r="E341" s="277" t="e">
        <f>VLOOKUP(C$338,joueurs3,3,FALSE)</f>
        <v>#REF!</v>
      </c>
      <c r="F341" s="174"/>
      <c r="G341" s="250"/>
      <c r="H341" s="260">
        <v>4</v>
      </c>
      <c r="I341" s="260" t="s">
        <v>84</v>
      </c>
      <c r="J341" s="260"/>
      <c r="K341" s="260"/>
      <c r="L341" s="260"/>
      <c r="M341" s="260"/>
      <c r="N341" s="260"/>
      <c r="O341" s="267"/>
      <c r="P341" s="268"/>
      <c r="Q341" s="267"/>
      <c r="R341" s="284"/>
    </row>
    <row r="342" spans="1:18" ht="18" customHeight="1" x14ac:dyDescent="0.2">
      <c r="A342" s="282"/>
      <c r="B342" s="275"/>
      <c r="C342" s="276"/>
      <c r="D342" s="174"/>
      <c r="E342" s="277" t="e">
        <f>VLOOKUP(C$338,joueurs3,4,FALSE)</f>
        <v>#REF!</v>
      </c>
      <c r="F342" s="174"/>
      <c r="G342" s="250"/>
      <c r="H342" s="260">
        <v>5</v>
      </c>
      <c r="I342" s="260" t="s">
        <v>85</v>
      </c>
      <c r="J342" s="260"/>
      <c r="K342" s="260"/>
      <c r="L342" s="260"/>
      <c r="M342" s="260"/>
      <c r="N342" s="260"/>
      <c r="O342" s="267"/>
      <c r="P342" s="268"/>
      <c r="Q342" s="267"/>
      <c r="R342" s="284"/>
    </row>
    <row r="343" spans="1:18" ht="18" customHeight="1" x14ac:dyDescent="0.2">
      <c r="A343" s="282"/>
      <c r="B343" s="275"/>
      <c r="C343" s="276"/>
      <c r="D343" s="174"/>
      <c r="E343" s="277" t="e">
        <f>VLOOKUP(C$338,joueurs3,5,FALSE)</f>
        <v>#REF!</v>
      </c>
      <c r="F343" s="174"/>
      <c r="G343" s="250"/>
      <c r="H343" s="260">
        <v>6</v>
      </c>
      <c r="I343" s="260" t="s">
        <v>86</v>
      </c>
      <c r="J343" s="260"/>
      <c r="K343" s="260"/>
      <c r="L343" s="260"/>
      <c r="M343" s="260"/>
      <c r="N343" s="260"/>
      <c r="O343" s="267"/>
      <c r="P343" s="268"/>
      <c r="Q343" s="267"/>
      <c r="R343" s="284"/>
    </row>
    <row r="344" spans="1:18" ht="18" customHeight="1" x14ac:dyDescent="0.2">
      <c r="A344" s="282"/>
      <c r="B344" s="275"/>
      <c r="C344" s="276"/>
      <c r="D344" s="174"/>
      <c r="E344" s="277" t="e">
        <f>VLOOKUP(C$338,joueurs3,6,FALSE)</f>
        <v>#REF!</v>
      </c>
      <c r="F344" s="174"/>
      <c r="G344" s="250"/>
      <c r="H344" s="260">
        <v>7</v>
      </c>
      <c r="I344" s="260" t="s">
        <v>87</v>
      </c>
      <c r="J344" s="260"/>
      <c r="K344" s="260"/>
      <c r="L344" s="260"/>
      <c r="M344" s="260"/>
      <c r="N344" s="260"/>
      <c r="O344" s="267"/>
      <c r="P344" s="268"/>
      <c r="Q344" s="267"/>
      <c r="R344" s="284"/>
    </row>
    <row r="345" spans="1:18" ht="18" customHeight="1" x14ac:dyDescent="0.2">
      <c r="A345" s="282"/>
      <c r="B345" s="250"/>
      <c r="C345" s="250"/>
      <c r="D345" s="250"/>
      <c r="E345" s="250"/>
      <c r="F345" s="250"/>
      <c r="G345" s="250"/>
      <c r="H345" s="260">
        <v>8</v>
      </c>
      <c r="I345" s="260" t="s">
        <v>88</v>
      </c>
      <c r="J345" s="260"/>
      <c r="K345" s="260"/>
      <c r="L345" s="260"/>
      <c r="M345" s="260"/>
      <c r="N345" s="260"/>
      <c r="O345" s="267"/>
      <c r="P345" s="268"/>
      <c r="Q345" s="267"/>
      <c r="R345" s="284"/>
    </row>
    <row r="346" spans="1:18" ht="18" customHeight="1" x14ac:dyDescent="0.2">
      <c r="A346" s="282"/>
      <c r="B346" s="263" t="s">
        <v>89</v>
      </c>
      <c r="C346" s="264" t="e">
        <f>VLOOKUP(L333,matches,6,FALSE)</f>
        <v>#REF!</v>
      </c>
      <c r="D346" s="265"/>
      <c r="E346" s="265"/>
      <c r="F346" s="266"/>
      <c r="G346" s="250"/>
      <c r="H346" s="260">
        <v>9</v>
      </c>
      <c r="I346" s="260" t="s">
        <v>90</v>
      </c>
      <c r="J346" s="260"/>
      <c r="K346" s="260"/>
      <c r="L346" s="260"/>
      <c r="M346" s="260"/>
      <c r="N346" s="260"/>
      <c r="O346" s="267"/>
      <c r="P346" s="268"/>
      <c r="Q346" s="267"/>
      <c r="R346" s="284"/>
    </row>
    <row r="347" spans="1:18" ht="18" customHeight="1" x14ac:dyDescent="0.2">
      <c r="A347" s="282"/>
      <c r="B347" s="269" t="s">
        <v>79</v>
      </c>
      <c r="C347" s="270" t="e">
        <f>VLOOKUP(C346,clubs,2,TRUE)</f>
        <v>#REF!</v>
      </c>
      <c r="D347" s="705" t="s">
        <v>264</v>
      </c>
      <c r="E347" s="705"/>
      <c r="F347" s="271"/>
      <c r="G347" s="250"/>
      <c r="H347" s="260">
        <v>10</v>
      </c>
      <c r="I347" s="260" t="s">
        <v>60</v>
      </c>
      <c r="J347" s="260"/>
      <c r="K347" s="260"/>
      <c r="L347" s="260"/>
      <c r="M347" s="260"/>
      <c r="N347" s="260"/>
      <c r="O347" s="267"/>
      <c r="P347" s="268"/>
      <c r="Q347" s="267"/>
      <c r="R347" s="284"/>
    </row>
    <row r="348" spans="1:18" ht="18" customHeight="1" x14ac:dyDescent="0.2">
      <c r="A348" s="282"/>
      <c r="B348" s="272" t="s">
        <v>81</v>
      </c>
      <c r="C348" s="273"/>
      <c r="D348" s="174"/>
      <c r="E348" s="174" t="s">
        <v>261</v>
      </c>
      <c r="F348" s="174" t="s">
        <v>82</v>
      </c>
      <c r="G348" s="250"/>
      <c r="H348" s="260">
        <v>11</v>
      </c>
      <c r="I348" s="260" t="s">
        <v>91</v>
      </c>
      <c r="J348" s="260"/>
      <c r="K348" s="260"/>
      <c r="L348" s="260"/>
      <c r="M348" s="260"/>
      <c r="N348" s="260"/>
      <c r="O348" s="267"/>
      <c r="P348" s="268"/>
      <c r="Q348" s="267"/>
      <c r="R348" s="284"/>
    </row>
    <row r="349" spans="1:18" ht="18" customHeight="1" x14ac:dyDescent="0.2">
      <c r="A349" s="282"/>
      <c r="B349" s="275"/>
      <c r="C349" s="276"/>
      <c r="D349" s="174"/>
      <c r="E349" s="277" t="e">
        <f>VLOOKUP(C$346,joueurs3,3,FALSE)</f>
        <v>#REF!</v>
      </c>
      <c r="F349" s="174"/>
      <c r="G349" s="250"/>
      <c r="H349" s="260">
        <v>12</v>
      </c>
      <c r="I349" s="260" t="s">
        <v>59</v>
      </c>
      <c r="J349" s="260"/>
      <c r="K349" s="260"/>
      <c r="L349" s="260"/>
      <c r="M349" s="260"/>
      <c r="N349" s="260"/>
      <c r="O349" s="267"/>
      <c r="P349" s="268"/>
      <c r="Q349" s="267"/>
      <c r="R349" s="284"/>
    </row>
    <row r="350" spans="1:18" ht="18" customHeight="1" x14ac:dyDescent="0.2">
      <c r="A350" s="282"/>
      <c r="B350" s="275"/>
      <c r="C350" s="276"/>
      <c r="D350" s="174"/>
      <c r="E350" s="277" t="e">
        <f>VLOOKUP(C$346,joueurs3,4,FALSE)</f>
        <v>#REF!</v>
      </c>
      <c r="F350" s="174"/>
      <c r="G350" s="250"/>
      <c r="H350" s="260">
        <v>13</v>
      </c>
      <c r="I350" s="260" t="s">
        <v>92</v>
      </c>
      <c r="J350" s="260"/>
      <c r="K350" s="260"/>
      <c r="L350" s="260"/>
      <c r="M350" s="260"/>
      <c r="N350" s="260"/>
      <c r="O350" s="267"/>
      <c r="P350" s="268"/>
      <c r="Q350" s="267"/>
      <c r="R350" s="284"/>
    </row>
    <row r="351" spans="1:18" ht="18" customHeight="1" x14ac:dyDescent="0.2">
      <c r="A351" s="282"/>
      <c r="B351" s="275"/>
      <c r="C351" s="276"/>
      <c r="D351" s="174"/>
      <c r="E351" s="277" t="e">
        <f>VLOOKUP(C$346,joueurs3,5,FALSE)</f>
        <v>#REF!</v>
      </c>
      <c r="F351" s="174"/>
      <c r="G351" s="250"/>
      <c r="H351" s="260">
        <v>14</v>
      </c>
      <c r="I351" s="260" t="s">
        <v>93</v>
      </c>
      <c r="J351" s="260"/>
      <c r="K351" s="260"/>
      <c r="L351" s="260"/>
      <c r="M351" s="260"/>
      <c r="N351" s="260"/>
      <c r="O351" s="267"/>
      <c r="P351" s="268"/>
      <c r="Q351" s="267"/>
      <c r="R351" s="284"/>
    </row>
    <row r="352" spans="1:18" ht="18" customHeight="1" x14ac:dyDescent="0.2">
      <c r="A352" s="282"/>
      <c r="B352" s="275"/>
      <c r="C352" s="276"/>
      <c r="D352" s="174"/>
      <c r="E352" s="277" t="e">
        <f>VLOOKUP(C$346,joueurs3,6,FALSE)</f>
        <v>#REF!</v>
      </c>
      <c r="F352" s="174"/>
      <c r="G352" s="250"/>
      <c r="H352" s="260">
        <v>15</v>
      </c>
      <c r="I352" s="260" t="s">
        <v>94</v>
      </c>
      <c r="J352" s="260"/>
      <c r="K352" s="260"/>
      <c r="L352" s="260"/>
      <c r="M352" s="260"/>
      <c r="N352" s="260"/>
      <c r="O352" s="267"/>
      <c r="P352" s="268"/>
      <c r="Q352" s="267"/>
      <c r="R352" s="284"/>
    </row>
    <row r="353" spans="1:18" ht="18" customHeight="1" x14ac:dyDescent="0.2">
      <c r="A353" s="282"/>
      <c r="B353" s="250"/>
      <c r="C353" s="250"/>
      <c r="D353" s="250"/>
      <c r="E353" s="250"/>
      <c r="F353" s="250"/>
      <c r="G353" s="250"/>
      <c r="H353" s="260">
        <v>16</v>
      </c>
      <c r="I353" s="260" t="s">
        <v>95</v>
      </c>
      <c r="J353" s="260"/>
      <c r="K353" s="260"/>
      <c r="L353" s="260"/>
      <c r="M353" s="260"/>
      <c r="N353" s="260"/>
      <c r="O353" s="267"/>
      <c r="P353" s="268"/>
      <c r="Q353" s="267"/>
      <c r="R353" s="284"/>
    </row>
    <row r="354" spans="1:18" ht="18" customHeight="1" thickBot="1" x14ac:dyDescent="0.25">
      <c r="A354" s="282"/>
      <c r="B354" s="250"/>
      <c r="C354" s="250"/>
      <c r="D354" s="250"/>
      <c r="E354" s="250"/>
      <c r="F354" s="250"/>
      <c r="G354" s="250"/>
      <c r="H354" s="250"/>
      <c r="I354" s="250"/>
      <c r="J354" s="250"/>
      <c r="K354" s="250"/>
      <c r="L354" s="250"/>
      <c r="M354" s="250"/>
      <c r="N354" s="250"/>
      <c r="O354" s="250"/>
      <c r="P354" s="250"/>
      <c r="Q354" s="250"/>
      <c r="R354" s="261"/>
    </row>
    <row r="355" spans="1:18" ht="18" customHeight="1" thickBot="1" x14ac:dyDescent="0.25">
      <c r="A355" s="282"/>
      <c r="B355" s="263" t="s">
        <v>96</v>
      </c>
      <c r="C355" s="265" t="s">
        <v>97</v>
      </c>
      <c r="D355" s="265"/>
      <c r="E355" s="265"/>
      <c r="F355" s="265" t="s">
        <v>98</v>
      </c>
      <c r="G355" s="265"/>
      <c r="H355" s="266"/>
      <c r="I355" s="250"/>
      <c r="J355" s="250"/>
      <c r="K355" s="250"/>
      <c r="L355" s="250"/>
      <c r="M355" s="278" t="s">
        <v>99</v>
      </c>
      <c r="N355" s="279"/>
      <c r="O355" s="278" t="s">
        <v>100</v>
      </c>
      <c r="P355" s="280"/>
      <c r="Q355" s="278"/>
      <c r="R355" s="279"/>
    </row>
    <row r="356" spans="1:18" ht="18" customHeight="1" x14ac:dyDescent="0.2">
      <c r="A356" s="282"/>
      <c r="B356" s="269" t="s">
        <v>101</v>
      </c>
      <c r="C356" s="270" t="s">
        <v>97</v>
      </c>
      <c r="D356" s="270"/>
      <c r="E356" s="270"/>
      <c r="F356" s="270"/>
      <c r="G356" s="270"/>
      <c r="H356" s="271"/>
      <c r="I356" s="250"/>
      <c r="J356" s="250"/>
      <c r="K356" s="250"/>
      <c r="L356" s="250"/>
      <c r="M356" s="250"/>
      <c r="N356" s="250"/>
      <c r="O356" s="250"/>
      <c r="P356" s="250"/>
      <c r="Q356" s="250"/>
      <c r="R356" s="261"/>
    </row>
    <row r="357" spans="1:18" ht="18" customHeight="1" x14ac:dyDescent="0.2">
      <c r="A357" s="282"/>
      <c r="B357" s="263" t="s">
        <v>102</v>
      </c>
      <c r="C357" s="265" t="s">
        <v>97</v>
      </c>
      <c r="D357" s="265"/>
      <c r="E357" s="265"/>
      <c r="F357" s="265" t="s">
        <v>98</v>
      </c>
      <c r="G357" s="265"/>
      <c r="H357" s="266"/>
      <c r="I357" s="250"/>
      <c r="J357" s="250"/>
      <c r="K357" s="250"/>
      <c r="L357" s="250"/>
      <c r="M357" s="250" t="s">
        <v>103</v>
      </c>
      <c r="N357" s="250"/>
      <c r="O357" s="250"/>
      <c r="P357" s="250"/>
      <c r="Q357" s="250"/>
      <c r="R357" s="261"/>
    </row>
    <row r="358" spans="1:18" ht="18" customHeight="1" x14ac:dyDescent="0.2">
      <c r="A358" s="282"/>
      <c r="B358" s="269" t="s">
        <v>101</v>
      </c>
      <c r="C358" s="270" t="s">
        <v>97</v>
      </c>
      <c r="D358" s="270"/>
      <c r="E358" s="270"/>
      <c r="F358" s="270"/>
      <c r="G358" s="270"/>
      <c r="H358" s="271"/>
      <c r="I358" s="250"/>
      <c r="J358" s="250"/>
      <c r="K358" s="250"/>
      <c r="L358" s="250"/>
      <c r="M358" s="250"/>
      <c r="N358" s="250"/>
      <c r="O358" s="250"/>
      <c r="P358" s="250"/>
      <c r="Q358" s="250"/>
      <c r="R358" s="261"/>
    </row>
    <row r="359" spans="1:18" ht="18" customHeight="1" x14ac:dyDescent="0.2">
      <c r="A359" s="282"/>
      <c r="B359" s="250"/>
      <c r="C359" s="250"/>
      <c r="D359" s="250"/>
      <c r="E359" s="250"/>
      <c r="F359" s="250"/>
      <c r="G359" s="250"/>
      <c r="H359" s="250"/>
      <c r="I359" s="250"/>
      <c r="J359" s="250"/>
      <c r="K359" s="250"/>
      <c r="L359" s="250"/>
      <c r="M359" s="250"/>
      <c r="N359" s="250"/>
      <c r="O359" s="250"/>
      <c r="P359" s="250"/>
      <c r="Q359" s="250"/>
      <c r="R359" s="261"/>
    </row>
    <row r="360" spans="1:18" ht="18" customHeight="1" thickBot="1" x14ac:dyDescent="0.25">
      <c r="A360" s="286"/>
      <c r="B360" s="281" t="s">
        <v>104</v>
      </c>
      <c r="C360" s="281" t="s">
        <v>281</v>
      </c>
      <c r="D360" s="281"/>
      <c r="E360" s="281"/>
      <c r="F360" s="281"/>
      <c r="G360" s="281"/>
      <c r="H360" s="281"/>
      <c r="I360" s="281"/>
      <c r="J360" s="281"/>
      <c r="K360" s="281"/>
      <c r="L360" s="281"/>
      <c r="M360" s="281"/>
      <c r="N360" s="281"/>
      <c r="O360" s="281"/>
      <c r="P360" s="281"/>
      <c r="Q360" s="281"/>
      <c r="R360" s="287"/>
    </row>
  </sheetData>
  <mergeCells count="156">
    <mergeCell ref="Q3:R4"/>
    <mergeCell ref="D9:E9"/>
    <mergeCell ref="D17:E17"/>
    <mergeCell ref="A31:D35"/>
    <mergeCell ref="L31:L32"/>
    <mergeCell ref="M31:M32"/>
    <mergeCell ref="N31:N32"/>
    <mergeCell ref="O31:P32"/>
    <mergeCell ref="Q31:R32"/>
    <mergeCell ref="L33:L34"/>
    <mergeCell ref="A1:D5"/>
    <mergeCell ref="L1:L2"/>
    <mergeCell ref="M1:M2"/>
    <mergeCell ref="N1:N2"/>
    <mergeCell ref="O1:P2"/>
    <mergeCell ref="Q1:R2"/>
    <mergeCell ref="L3:L4"/>
    <mergeCell ref="M3:M4"/>
    <mergeCell ref="N3:N4"/>
    <mergeCell ref="O3:P4"/>
    <mergeCell ref="L63:L64"/>
    <mergeCell ref="M63:M64"/>
    <mergeCell ref="N63:N64"/>
    <mergeCell ref="O63:P64"/>
    <mergeCell ref="M33:M34"/>
    <mergeCell ref="N33:N34"/>
    <mergeCell ref="O33:P34"/>
    <mergeCell ref="Q33:R34"/>
    <mergeCell ref="D39:E39"/>
    <mergeCell ref="D47:E47"/>
    <mergeCell ref="N123:N124"/>
    <mergeCell ref="O123:P124"/>
    <mergeCell ref="M93:M94"/>
    <mergeCell ref="N93:N94"/>
    <mergeCell ref="O93:P94"/>
    <mergeCell ref="Q93:R94"/>
    <mergeCell ref="D99:E99"/>
    <mergeCell ref="D107:E107"/>
    <mergeCell ref="Q63:R64"/>
    <mergeCell ref="D69:E69"/>
    <mergeCell ref="D77:E77"/>
    <mergeCell ref="A91:D95"/>
    <mergeCell ref="L91:L92"/>
    <mergeCell ref="M91:M92"/>
    <mergeCell ref="N91:N92"/>
    <mergeCell ref="O91:P92"/>
    <mergeCell ref="Q91:R92"/>
    <mergeCell ref="L93:L94"/>
    <mergeCell ref="A61:D65"/>
    <mergeCell ref="L61:L62"/>
    <mergeCell ref="M61:M62"/>
    <mergeCell ref="N61:N62"/>
    <mergeCell ref="O61:P62"/>
    <mergeCell ref="Q61:R62"/>
    <mergeCell ref="M153:M154"/>
    <mergeCell ref="N153:N154"/>
    <mergeCell ref="O153:P154"/>
    <mergeCell ref="Q153:R154"/>
    <mergeCell ref="D159:E159"/>
    <mergeCell ref="D167:E167"/>
    <mergeCell ref="Q123:R124"/>
    <mergeCell ref="D129:E129"/>
    <mergeCell ref="D137:E137"/>
    <mergeCell ref="A151:D155"/>
    <mergeCell ref="L151:L152"/>
    <mergeCell ref="M151:M152"/>
    <mergeCell ref="N151:N152"/>
    <mergeCell ref="O151:P152"/>
    <mergeCell ref="Q151:R152"/>
    <mergeCell ref="L153:L154"/>
    <mergeCell ref="A121:D125"/>
    <mergeCell ref="L121:L122"/>
    <mergeCell ref="M121:M122"/>
    <mergeCell ref="N121:N122"/>
    <mergeCell ref="O121:P122"/>
    <mergeCell ref="Q121:R122"/>
    <mergeCell ref="L123:L124"/>
    <mergeCell ref="M123:M124"/>
    <mergeCell ref="Q183:R184"/>
    <mergeCell ref="D189:E189"/>
    <mergeCell ref="D197:E197"/>
    <mergeCell ref="A211:D215"/>
    <mergeCell ref="L211:L212"/>
    <mergeCell ref="M211:M212"/>
    <mergeCell ref="N211:N212"/>
    <mergeCell ref="O211:P212"/>
    <mergeCell ref="Q211:R212"/>
    <mergeCell ref="L213:L214"/>
    <mergeCell ref="A181:D185"/>
    <mergeCell ref="L181:L182"/>
    <mergeCell ref="M181:M182"/>
    <mergeCell ref="N181:N182"/>
    <mergeCell ref="O181:P182"/>
    <mergeCell ref="Q181:R182"/>
    <mergeCell ref="L183:L184"/>
    <mergeCell ref="M183:M184"/>
    <mergeCell ref="N183:N184"/>
    <mergeCell ref="O183:P184"/>
    <mergeCell ref="L243:L244"/>
    <mergeCell ref="M243:M244"/>
    <mergeCell ref="N243:N244"/>
    <mergeCell ref="O243:P244"/>
    <mergeCell ref="M213:M214"/>
    <mergeCell ref="N213:N214"/>
    <mergeCell ref="O213:P214"/>
    <mergeCell ref="Q213:R214"/>
    <mergeCell ref="D219:E219"/>
    <mergeCell ref="D227:E227"/>
    <mergeCell ref="N303:N304"/>
    <mergeCell ref="O303:P304"/>
    <mergeCell ref="M273:M274"/>
    <mergeCell ref="N273:N274"/>
    <mergeCell ref="O273:P274"/>
    <mergeCell ref="Q273:R274"/>
    <mergeCell ref="D279:E279"/>
    <mergeCell ref="D287:E287"/>
    <mergeCell ref="Q243:R244"/>
    <mergeCell ref="D249:E249"/>
    <mergeCell ref="D257:E257"/>
    <mergeCell ref="A271:D275"/>
    <mergeCell ref="L271:L272"/>
    <mergeCell ref="M271:M272"/>
    <mergeCell ref="N271:N272"/>
    <mergeCell ref="O271:P272"/>
    <mergeCell ref="Q271:R272"/>
    <mergeCell ref="L273:L274"/>
    <mergeCell ref="A241:D245"/>
    <mergeCell ref="L241:L242"/>
    <mergeCell ref="M241:M242"/>
    <mergeCell ref="N241:N242"/>
    <mergeCell ref="O241:P242"/>
    <mergeCell ref="Q241:R242"/>
    <mergeCell ref="M333:M334"/>
    <mergeCell ref="N333:N334"/>
    <mergeCell ref="O333:P334"/>
    <mergeCell ref="Q333:R334"/>
    <mergeCell ref="D339:E339"/>
    <mergeCell ref="D347:E347"/>
    <mergeCell ref="Q303:R304"/>
    <mergeCell ref="D309:E309"/>
    <mergeCell ref="D317:E317"/>
    <mergeCell ref="A331:D335"/>
    <mergeCell ref="L331:L332"/>
    <mergeCell ref="M331:M332"/>
    <mergeCell ref="N331:N332"/>
    <mergeCell ref="O331:P332"/>
    <mergeCell ref="Q331:R332"/>
    <mergeCell ref="L333:L334"/>
    <mergeCell ref="A301:D305"/>
    <mergeCell ref="L301:L302"/>
    <mergeCell ref="M301:M302"/>
    <mergeCell ref="N301:N302"/>
    <mergeCell ref="O301:P302"/>
    <mergeCell ref="Q301:R302"/>
    <mergeCell ref="L303:L304"/>
    <mergeCell ref="M303:M304"/>
  </mergeCells>
  <pageMargins left="0.39370078740157483" right="0.39370078740157483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L18"/>
  <sheetViews>
    <sheetView zoomScale="170" zoomScaleNormal="170" workbookViewId="0">
      <selection activeCell="M8" sqref="M8"/>
    </sheetView>
  </sheetViews>
  <sheetFormatPr baseColWidth="10" defaultRowHeight="12.75" x14ac:dyDescent="0.2"/>
  <cols>
    <col min="1" max="10" width="4.85546875" customWidth="1"/>
  </cols>
  <sheetData>
    <row r="1" spans="1:12" x14ac:dyDescent="0.2">
      <c r="A1" s="83"/>
      <c r="B1" s="78"/>
      <c r="C1" s="83"/>
      <c r="D1" s="78"/>
      <c r="E1" s="83"/>
      <c r="F1" s="78"/>
      <c r="G1" s="83"/>
      <c r="H1" s="78"/>
      <c r="I1" s="83"/>
      <c r="J1" s="78"/>
      <c r="K1" s="85">
        <f>A1+C1+E1+G1+I1</f>
        <v>0</v>
      </c>
      <c r="L1" s="72">
        <f>B1+D1+F1+H1+J1</f>
        <v>0</v>
      </c>
    </row>
    <row r="2" spans="1:12" x14ac:dyDescent="0.2">
      <c r="A2" s="83"/>
      <c r="B2" s="78"/>
      <c r="C2" s="83"/>
      <c r="D2" s="78"/>
      <c r="E2" s="83"/>
      <c r="F2" s="78"/>
      <c r="G2" s="83"/>
      <c r="H2" s="78"/>
      <c r="I2" s="83"/>
      <c r="J2" s="78"/>
      <c r="K2" s="85">
        <f t="shared" ref="K2:K16" si="0">A2+C2+E2+G2+I2</f>
        <v>0</v>
      </c>
      <c r="L2" s="72">
        <f t="shared" ref="L2:L16" si="1">B2+D2+F2+H2+J2</f>
        <v>0</v>
      </c>
    </row>
    <row r="3" spans="1:12" x14ac:dyDescent="0.2">
      <c r="A3" s="83"/>
      <c r="B3" s="78"/>
      <c r="C3" s="83"/>
      <c r="D3" s="78"/>
      <c r="E3" s="83"/>
      <c r="F3" s="78"/>
      <c r="G3" s="83"/>
      <c r="H3" s="78"/>
      <c r="I3" s="83"/>
      <c r="J3" s="78"/>
      <c r="K3" s="85">
        <f t="shared" si="0"/>
        <v>0</v>
      </c>
      <c r="L3" s="72">
        <f t="shared" si="1"/>
        <v>0</v>
      </c>
    </row>
    <row r="4" spans="1:12" x14ac:dyDescent="0.2">
      <c r="A4" s="83"/>
      <c r="B4" s="78"/>
      <c r="C4" s="83"/>
      <c r="D4" s="78"/>
      <c r="E4" s="83"/>
      <c r="F4" s="78"/>
      <c r="G4" s="83"/>
      <c r="H4" s="78"/>
      <c r="I4" s="83"/>
      <c r="J4" s="78"/>
      <c r="K4" s="85">
        <f t="shared" si="0"/>
        <v>0</v>
      </c>
      <c r="L4" s="72">
        <f t="shared" si="1"/>
        <v>0</v>
      </c>
    </row>
    <row r="5" spans="1:12" x14ac:dyDescent="0.2">
      <c r="A5" s="83"/>
      <c r="B5" s="78"/>
      <c r="C5" s="83"/>
      <c r="D5" s="78"/>
      <c r="E5" s="83"/>
      <c r="F5" s="78"/>
      <c r="G5" s="83"/>
      <c r="H5" s="78"/>
      <c r="I5" s="83"/>
      <c r="J5" s="78"/>
      <c r="K5" s="85">
        <f t="shared" si="0"/>
        <v>0</v>
      </c>
      <c r="L5" s="72">
        <f t="shared" si="1"/>
        <v>0</v>
      </c>
    </row>
    <row r="6" spans="1:12" x14ac:dyDescent="0.2">
      <c r="A6" s="83"/>
      <c r="B6" s="78"/>
      <c r="C6" s="83"/>
      <c r="D6" s="78"/>
      <c r="E6" s="83"/>
      <c r="F6" s="78"/>
      <c r="G6" s="83"/>
      <c r="H6" s="78"/>
      <c r="I6" s="83"/>
      <c r="J6" s="78"/>
      <c r="K6" s="85">
        <f t="shared" si="0"/>
        <v>0</v>
      </c>
      <c r="L6" s="72">
        <f t="shared" si="1"/>
        <v>0</v>
      </c>
    </row>
    <row r="7" spans="1:12" x14ac:dyDescent="0.2">
      <c r="A7" s="83"/>
      <c r="B7" s="78"/>
      <c r="C7" s="83"/>
      <c r="D7" s="78"/>
      <c r="E7" s="83"/>
      <c r="F7" s="78"/>
      <c r="G7" s="83"/>
      <c r="H7" s="78"/>
      <c r="I7" s="83"/>
      <c r="J7" s="78"/>
      <c r="K7" s="85">
        <f t="shared" si="0"/>
        <v>0</v>
      </c>
      <c r="L7" s="72">
        <f t="shared" si="1"/>
        <v>0</v>
      </c>
    </row>
    <row r="8" spans="1:12" x14ac:dyDescent="0.2">
      <c r="A8" s="83"/>
      <c r="B8" s="78"/>
      <c r="C8" s="83"/>
      <c r="D8" s="78"/>
      <c r="E8" s="83"/>
      <c r="F8" s="78"/>
      <c r="G8" s="83"/>
      <c r="H8" s="78"/>
      <c r="I8" s="83"/>
      <c r="J8" s="78"/>
      <c r="K8" s="85">
        <f t="shared" si="0"/>
        <v>0</v>
      </c>
      <c r="L8" s="72">
        <f t="shared" si="1"/>
        <v>0</v>
      </c>
    </row>
    <row r="9" spans="1:12" x14ac:dyDescent="0.2">
      <c r="A9" s="83"/>
      <c r="B9" s="78"/>
      <c r="C9" s="83"/>
      <c r="D9" s="78"/>
      <c r="E9" s="83"/>
      <c r="F9" s="78"/>
      <c r="G9" s="83"/>
      <c r="H9" s="78"/>
      <c r="I9" s="83"/>
      <c r="J9" s="78"/>
      <c r="K9" s="85">
        <f t="shared" si="0"/>
        <v>0</v>
      </c>
      <c r="L9" s="72">
        <f t="shared" si="1"/>
        <v>0</v>
      </c>
    </row>
    <row r="10" spans="1:12" x14ac:dyDescent="0.2">
      <c r="A10" s="83"/>
      <c r="B10" s="78"/>
      <c r="C10" s="83"/>
      <c r="D10" s="78"/>
      <c r="E10" s="83"/>
      <c r="F10" s="78"/>
      <c r="G10" s="83"/>
      <c r="H10" s="78"/>
      <c r="I10" s="83"/>
      <c r="J10" s="78"/>
      <c r="K10" s="85">
        <f t="shared" si="0"/>
        <v>0</v>
      </c>
      <c r="L10" s="72">
        <f t="shared" si="1"/>
        <v>0</v>
      </c>
    </row>
    <row r="11" spans="1:12" x14ac:dyDescent="0.2">
      <c r="A11" s="83"/>
      <c r="B11" s="78"/>
      <c r="C11" s="83"/>
      <c r="D11" s="78"/>
      <c r="E11" s="83"/>
      <c r="F11" s="78"/>
      <c r="G11" s="83"/>
      <c r="H11" s="78"/>
      <c r="I11" s="83"/>
      <c r="J11" s="78"/>
      <c r="K11" s="85">
        <f t="shared" si="0"/>
        <v>0</v>
      </c>
      <c r="L11" s="72">
        <f t="shared" si="1"/>
        <v>0</v>
      </c>
    </row>
    <row r="12" spans="1:12" x14ac:dyDescent="0.2">
      <c r="A12" s="83"/>
      <c r="B12" s="78"/>
      <c r="C12" s="83"/>
      <c r="D12" s="78"/>
      <c r="E12" s="83"/>
      <c r="F12" s="78"/>
      <c r="G12" s="83"/>
      <c r="H12" s="78"/>
      <c r="I12" s="83"/>
      <c r="J12" s="78"/>
      <c r="K12" s="85">
        <f t="shared" si="0"/>
        <v>0</v>
      </c>
      <c r="L12" s="72">
        <f t="shared" si="1"/>
        <v>0</v>
      </c>
    </row>
    <row r="13" spans="1:12" x14ac:dyDescent="0.2">
      <c r="A13" s="83"/>
      <c r="B13" s="78"/>
      <c r="C13" s="83"/>
      <c r="D13" s="78"/>
      <c r="E13" s="83"/>
      <c r="F13" s="78"/>
      <c r="G13" s="83"/>
      <c r="H13" s="78"/>
      <c r="I13" s="83"/>
      <c r="J13" s="78"/>
      <c r="K13" s="85">
        <f t="shared" si="0"/>
        <v>0</v>
      </c>
      <c r="L13" s="72">
        <f t="shared" si="1"/>
        <v>0</v>
      </c>
    </row>
    <row r="14" spans="1:12" x14ac:dyDescent="0.2">
      <c r="A14" s="83"/>
      <c r="B14" s="78"/>
      <c r="C14" s="83"/>
      <c r="D14" s="78"/>
      <c r="E14" s="83"/>
      <c r="F14" s="78"/>
      <c r="G14" s="83"/>
      <c r="H14" s="78"/>
      <c r="I14" s="83"/>
      <c r="J14" s="78"/>
      <c r="K14" s="85">
        <f t="shared" si="0"/>
        <v>0</v>
      </c>
      <c r="L14" s="72">
        <f t="shared" si="1"/>
        <v>0</v>
      </c>
    </row>
    <row r="15" spans="1:12" x14ac:dyDescent="0.2">
      <c r="A15" s="83"/>
      <c r="B15" s="78"/>
      <c r="C15" s="83"/>
      <c r="D15" s="78"/>
      <c r="E15" s="83"/>
      <c r="F15" s="78"/>
      <c r="G15" s="83"/>
      <c r="H15" s="78"/>
      <c r="I15" s="83"/>
      <c r="J15" s="78"/>
      <c r="K15" s="85">
        <f t="shared" si="0"/>
        <v>0</v>
      </c>
      <c r="L15" s="72">
        <f t="shared" si="1"/>
        <v>0</v>
      </c>
    </row>
    <row r="16" spans="1:12" x14ac:dyDescent="0.2">
      <c r="A16" s="79"/>
      <c r="B16" s="84"/>
      <c r="C16" s="79"/>
      <c r="D16" s="84"/>
      <c r="E16" s="79"/>
      <c r="F16" s="84"/>
      <c r="G16" s="79"/>
      <c r="H16" s="84"/>
      <c r="I16" s="79"/>
      <c r="J16" s="84"/>
      <c r="K16" s="85">
        <f t="shared" si="0"/>
        <v>0</v>
      </c>
      <c r="L16" s="72">
        <f t="shared" si="1"/>
        <v>0</v>
      </c>
    </row>
    <row r="17" spans="1:12" x14ac:dyDescent="0.2">
      <c r="A17">
        <f>SUM(A1:A16)</f>
        <v>0</v>
      </c>
      <c r="B17">
        <f t="shared" ref="B17:J17" si="2">SUM(B1:B16)</f>
        <v>0</v>
      </c>
      <c r="C17">
        <f t="shared" si="2"/>
        <v>0</v>
      </c>
      <c r="D17">
        <f t="shared" si="2"/>
        <v>0</v>
      </c>
      <c r="E17">
        <f t="shared" si="2"/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 s="71">
        <f>A17+C17+E17+G17+I17</f>
        <v>0</v>
      </c>
      <c r="L17" s="71">
        <f>B17+D17+F17+H17+J17</f>
        <v>0</v>
      </c>
    </row>
    <row r="18" spans="1:12" x14ac:dyDescent="0.2">
      <c r="K18" s="73">
        <f>SUM(K1:K16)</f>
        <v>0</v>
      </c>
      <c r="L18" s="73">
        <f>SUM(L1:L16)</f>
        <v>0</v>
      </c>
    </row>
  </sheetData>
  <customSheetViews>
    <customSheetView guid="{32D1E7BF-E367-4F47-AECB-CBEFA55FAD2E}" scale="200">
      <selection activeCell="C203" sqref="C203"/>
      <pageMargins left="0.7" right="0.7" top="0.75" bottom="0.75" header="0.3" footer="0.3"/>
      <pageSetup paperSize="9" orientation="portrait" r:id="rId1"/>
    </customSheetView>
  </customSheetViews>
  <phoneticPr fontId="25" type="noConversion"/>
  <pageMargins left="0.7" right="0.7" top="0.75" bottom="0.75" header="0.3" footer="0.3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B59"/>
  <sheetViews>
    <sheetView workbookViewId="0">
      <selection activeCell="A16" sqref="A16"/>
    </sheetView>
  </sheetViews>
  <sheetFormatPr baseColWidth="10" defaultRowHeight="12.75" x14ac:dyDescent="0.2"/>
  <cols>
    <col min="1" max="1" width="20.42578125" style="18" customWidth="1"/>
  </cols>
  <sheetData>
    <row r="1" spans="1:2" x14ac:dyDescent="0.2">
      <c r="A1" s="174" t="s">
        <v>151</v>
      </c>
      <c r="B1" s="174" t="s">
        <v>207</v>
      </c>
    </row>
    <row r="2" spans="1:2" x14ac:dyDescent="0.2">
      <c r="A2" s="174" t="s">
        <v>172</v>
      </c>
      <c r="B2" s="174" t="s">
        <v>228</v>
      </c>
    </row>
    <row r="3" spans="1:2" x14ac:dyDescent="0.2">
      <c r="A3" s="174" t="s">
        <v>168</v>
      </c>
      <c r="B3" s="174" t="s">
        <v>224</v>
      </c>
    </row>
    <row r="4" spans="1:2" x14ac:dyDescent="0.2">
      <c r="A4" s="174" t="s">
        <v>197</v>
      </c>
      <c r="B4" s="175" t="s">
        <v>254</v>
      </c>
    </row>
    <row r="5" spans="1:2" x14ac:dyDescent="0.2">
      <c r="A5" s="174" t="s">
        <v>184</v>
      </c>
      <c r="B5" s="174" t="s">
        <v>240</v>
      </c>
    </row>
    <row r="6" spans="1:2" x14ac:dyDescent="0.2">
      <c r="A6" s="174" t="s">
        <v>185</v>
      </c>
      <c r="B6" s="174" t="s">
        <v>241</v>
      </c>
    </row>
    <row r="7" spans="1:2" x14ac:dyDescent="0.2">
      <c r="A7" s="174" t="s">
        <v>152</v>
      </c>
      <c r="B7" s="174" t="s">
        <v>208</v>
      </c>
    </row>
    <row r="8" spans="1:2" x14ac:dyDescent="0.2">
      <c r="A8" s="174" t="s">
        <v>187</v>
      </c>
      <c r="B8" s="174" t="s">
        <v>243</v>
      </c>
    </row>
    <row r="9" spans="1:2" x14ac:dyDescent="0.2">
      <c r="A9" s="174" t="s">
        <v>148</v>
      </c>
      <c r="B9" s="174" t="s">
        <v>204</v>
      </c>
    </row>
    <row r="10" spans="1:2" x14ac:dyDescent="0.2">
      <c r="A10" s="174" t="s">
        <v>164</v>
      </c>
      <c r="B10" s="174" t="s">
        <v>220</v>
      </c>
    </row>
    <row r="11" spans="1:2" x14ac:dyDescent="0.2">
      <c r="A11" s="174" t="s">
        <v>153</v>
      </c>
      <c r="B11" s="174" t="s">
        <v>209</v>
      </c>
    </row>
    <row r="12" spans="1:2" x14ac:dyDescent="0.2">
      <c r="A12" s="174" t="s">
        <v>167</v>
      </c>
      <c r="B12" s="174" t="s">
        <v>223</v>
      </c>
    </row>
    <row r="13" spans="1:2" x14ac:dyDescent="0.2">
      <c r="A13" s="174" t="s">
        <v>278</v>
      </c>
      <c r="B13" s="174" t="s">
        <v>250</v>
      </c>
    </row>
    <row r="14" spans="1:2" x14ac:dyDescent="0.2">
      <c r="A14" s="174" t="s">
        <v>161</v>
      </c>
      <c r="B14" s="174" t="s">
        <v>218</v>
      </c>
    </row>
    <row r="15" spans="1:2" x14ac:dyDescent="0.2">
      <c r="A15" s="174" t="s">
        <v>279</v>
      </c>
      <c r="B15" s="174" t="s">
        <v>213</v>
      </c>
    </row>
    <row r="16" spans="1:2" x14ac:dyDescent="0.2">
      <c r="A16" s="174" t="s">
        <v>169</v>
      </c>
      <c r="B16" s="174" t="s">
        <v>225</v>
      </c>
    </row>
    <row r="17" spans="1:2" x14ac:dyDescent="0.2">
      <c r="A17" s="174" t="s">
        <v>147</v>
      </c>
      <c r="B17" s="174" t="s">
        <v>203</v>
      </c>
    </row>
    <row r="18" spans="1:2" x14ac:dyDescent="0.2">
      <c r="A18" s="174" t="s">
        <v>186</v>
      </c>
      <c r="B18" s="174" t="s">
        <v>242</v>
      </c>
    </row>
    <row r="19" spans="1:2" x14ac:dyDescent="0.2">
      <c r="A19" s="174" t="s">
        <v>176</v>
      </c>
      <c r="B19" s="174" t="s">
        <v>232</v>
      </c>
    </row>
    <row r="20" spans="1:2" x14ac:dyDescent="0.2">
      <c r="A20" s="174" t="s">
        <v>198</v>
      </c>
      <c r="B20" s="175" t="s">
        <v>255</v>
      </c>
    </row>
    <row r="21" spans="1:2" x14ac:dyDescent="0.2">
      <c r="A21" s="174" t="s">
        <v>191</v>
      </c>
      <c r="B21" s="174" t="s">
        <v>247</v>
      </c>
    </row>
    <row r="22" spans="1:2" x14ac:dyDescent="0.2">
      <c r="A22" s="174" t="s">
        <v>259</v>
      </c>
      <c r="B22" s="174" t="s">
        <v>201</v>
      </c>
    </row>
    <row r="23" spans="1:2" x14ac:dyDescent="0.2">
      <c r="A23" s="174" t="s">
        <v>179</v>
      </c>
      <c r="B23" s="174" t="s">
        <v>235</v>
      </c>
    </row>
    <row r="24" spans="1:2" x14ac:dyDescent="0.2">
      <c r="A24" s="174" t="s">
        <v>196</v>
      </c>
      <c r="B24" s="174" t="s">
        <v>253</v>
      </c>
    </row>
    <row r="25" spans="1:2" x14ac:dyDescent="0.2">
      <c r="A25" s="174" t="s">
        <v>175</v>
      </c>
      <c r="B25" s="174" t="s">
        <v>231</v>
      </c>
    </row>
    <row r="26" spans="1:2" x14ac:dyDescent="0.2">
      <c r="A26" s="174" t="s">
        <v>155</v>
      </c>
      <c r="B26" s="174" t="s">
        <v>211</v>
      </c>
    </row>
    <row r="27" spans="1:2" x14ac:dyDescent="0.2">
      <c r="A27" s="174" t="s">
        <v>146</v>
      </c>
      <c r="B27" s="174" t="s">
        <v>202</v>
      </c>
    </row>
    <row r="28" spans="1:2" x14ac:dyDescent="0.2">
      <c r="A28" s="174" t="s">
        <v>154</v>
      </c>
      <c r="B28" s="174" t="s">
        <v>210</v>
      </c>
    </row>
    <row r="29" spans="1:2" x14ac:dyDescent="0.2">
      <c r="A29" s="174" t="s">
        <v>178</v>
      </c>
      <c r="B29" s="174" t="s">
        <v>234</v>
      </c>
    </row>
    <row r="30" spans="1:2" x14ac:dyDescent="0.2">
      <c r="A30" s="174" t="s">
        <v>159</v>
      </c>
      <c r="B30" s="174" t="s">
        <v>216</v>
      </c>
    </row>
    <row r="31" spans="1:2" x14ac:dyDescent="0.2">
      <c r="A31" s="174" t="s">
        <v>170</v>
      </c>
      <c r="B31" s="174" t="s">
        <v>226</v>
      </c>
    </row>
    <row r="32" spans="1:2" x14ac:dyDescent="0.2">
      <c r="A32" s="174" t="s">
        <v>192</v>
      </c>
      <c r="B32" s="174" t="s">
        <v>248</v>
      </c>
    </row>
    <row r="33" spans="1:2" x14ac:dyDescent="0.2">
      <c r="A33" s="174" t="s">
        <v>190</v>
      </c>
      <c r="B33" s="174" t="s">
        <v>246</v>
      </c>
    </row>
    <row r="34" spans="1:2" x14ac:dyDescent="0.2">
      <c r="A34" s="174" t="s">
        <v>173</v>
      </c>
      <c r="B34" s="174" t="s">
        <v>229</v>
      </c>
    </row>
    <row r="35" spans="1:2" x14ac:dyDescent="0.2">
      <c r="A35" s="174" t="s">
        <v>188</v>
      </c>
      <c r="B35" s="174" t="s">
        <v>244</v>
      </c>
    </row>
    <row r="36" spans="1:2" x14ac:dyDescent="0.2">
      <c r="A36" s="174" t="s">
        <v>157</v>
      </c>
      <c r="B36" s="174" t="s">
        <v>214</v>
      </c>
    </row>
    <row r="37" spans="1:2" x14ac:dyDescent="0.2">
      <c r="A37" s="174" t="s">
        <v>193</v>
      </c>
      <c r="B37" s="174" t="s">
        <v>249</v>
      </c>
    </row>
    <row r="38" spans="1:2" x14ac:dyDescent="0.2">
      <c r="A38" s="174" t="s">
        <v>162</v>
      </c>
      <c r="B38" s="174" t="s">
        <v>219</v>
      </c>
    </row>
    <row r="39" spans="1:2" x14ac:dyDescent="0.2">
      <c r="A39" s="174" t="s">
        <v>262</v>
      </c>
      <c r="B39" s="174" t="s">
        <v>263</v>
      </c>
    </row>
    <row r="40" spans="1:2" x14ac:dyDescent="0.2">
      <c r="A40" s="174" t="s">
        <v>158</v>
      </c>
      <c r="B40" s="174" t="s">
        <v>215</v>
      </c>
    </row>
    <row r="41" spans="1:2" x14ac:dyDescent="0.2">
      <c r="A41" s="174" t="s">
        <v>171</v>
      </c>
      <c r="B41" s="174" t="s">
        <v>227</v>
      </c>
    </row>
    <row r="42" spans="1:2" x14ac:dyDescent="0.2">
      <c r="A42" s="174" t="s">
        <v>177</v>
      </c>
      <c r="B42" s="174" t="s">
        <v>233</v>
      </c>
    </row>
    <row r="43" spans="1:2" x14ac:dyDescent="0.2">
      <c r="A43" s="174" t="s">
        <v>150</v>
      </c>
      <c r="B43" s="174" t="s">
        <v>206</v>
      </c>
    </row>
    <row r="44" spans="1:2" x14ac:dyDescent="0.2">
      <c r="A44" s="174" t="s">
        <v>183</v>
      </c>
      <c r="B44" s="174" t="s">
        <v>239</v>
      </c>
    </row>
    <row r="45" spans="1:2" x14ac:dyDescent="0.2">
      <c r="A45" s="174" t="s">
        <v>180</v>
      </c>
      <c r="B45" s="174" t="s">
        <v>236</v>
      </c>
    </row>
    <row r="46" spans="1:2" x14ac:dyDescent="0.2">
      <c r="A46" s="174" t="s">
        <v>182</v>
      </c>
      <c r="B46" s="174" t="s">
        <v>238</v>
      </c>
    </row>
    <row r="47" spans="1:2" x14ac:dyDescent="0.2">
      <c r="A47" s="174" t="s">
        <v>181</v>
      </c>
      <c r="B47" s="174" t="s">
        <v>237</v>
      </c>
    </row>
    <row r="48" spans="1:2" x14ac:dyDescent="0.2">
      <c r="A48" s="174" t="s">
        <v>174</v>
      </c>
      <c r="B48" s="174" t="s">
        <v>230</v>
      </c>
    </row>
    <row r="49" spans="1:2" x14ac:dyDescent="0.2">
      <c r="A49" s="174" t="s">
        <v>166</v>
      </c>
      <c r="B49" s="174" t="s">
        <v>222</v>
      </c>
    </row>
    <row r="50" spans="1:2" x14ac:dyDescent="0.2">
      <c r="A50" s="174" t="s">
        <v>149</v>
      </c>
      <c r="B50" s="174" t="s">
        <v>205</v>
      </c>
    </row>
    <row r="51" spans="1:2" x14ac:dyDescent="0.2">
      <c r="A51" s="174" t="s">
        <v>156</v>
      </c>
      <c r="B51" s="174" t="s">
        <v>212</v>
      </c>
    </row>
    <row r="52" spans="1:2" x14ac:dyDescent="0.2">
      <c r="A52" s="174" t="s">
        <v>195</v>
      </c>
      <c r="B52" s="175" t="s">
        <v>252</v>
      </c>
    </row>
    <row r="53" spans="1:2" x14ac:dyDescent="0.2">
      <c r="A53" s="174" t="s">
        <v>163</v>
      </c>
      <c r="B53" s="174" t="s">
        <v>219</v>
      </c>
    </row>
    <row r="54" spans="1:2" x14ac:dyDescent="0.2">
      <c r="A54" s="174" t="s">
        <v>165</v>
      </c>
      <c r="B54" s="174" t="s">
        <v>221</v>
      </c>
    </row>
    <row r="55" spans="1:2" x14ac:dyDescent="0.2">
      <c r="A55" s="174" t="s">
        <v>145</v>
      </c>
      <c r="B55" s="174" t="s">
        <v>200</v>
      </c>
    </row>
    <row r="56" spans="1:2" x14ac:dyDescent="0.2">
      <c r="A56" s="174" t="s">
        <v>189</v>
      </c>
      <c r="B56" s="174" t="s">
        <v>245</v>
      </c>
    </row>
    <row r="57" spans="1:2" x14ac:dyDescent="0.2">
      <c r="A57" s="174" t="s">
        <v>160</v>
      </c>
      <c r="B57" s="174" t="s">
        <v>217</v>
      </c>
    </row>
    <row r="58" spans="1:2" x14ac:dyDescent="0.2">
      <c r="A58" s="174" t="s">
        <v>144</v>
      </c>
      <c r="B58" s="174" t="s">
        <v>199</v>
      </c>
    </row>
    <row r="59" spans="1:2" x14ac:dyDescent="0.2">
      <c r="A59" s="174" t="s">
        <v>194</v>
      </c>
      <c r="B59" s="174" t="s">
        <v>251</v>
      </c>
    </row>
  </sheetData>
  <customSheetViews>
    <customSheetView guid="{32D1E7BF-E367-4F47-AECB-CBEFA55FAD2E}">
      <selection activeCell="B59" sqref="A1:B59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R89"/>
  <sheetViews>
    <sheetView topLeftCell="A28" workbookViewId="0">
      <selection activeCell="R51" sqref="R51"/>
    </sheetView>
  </sheetViews>
  <sheetFormatPr baseColWidth="10" defaultRowHeight="12.75" x14ac:dyDescent="0.2"/>
  <cols>
    <col min="1" max="1" width="6.140625" customWidth="1"/>
    <col min="2" max="3" width="10" customWidth="1"/>
    <col min="4" max="5" width="6.140625" customWidth="1"/>
    <col min="6" max="7" width="10" customWidth="1"/>
    <col min="8" max="8" width="6.140625" customWidth="1"/>
    <col min="9" max="9" width="4" customWidth="1"/>
    <col min="10" max="10" width="6.140625" customWidth="1"/>
    <col min="11" max="12" width="10" customWidth="1"/>
    <col min="13" max="14" width="6.140625" customWidth="1"/>
    <col min="15" max="16" width="10" customWidth="1"/>
    <col min="17" max="17" width="6.140625" customWidth="1"/>
  </cols>
  <sheetData>
    <row r="1" spans="1:18" ht="9" customHeight="1" x14ac:dyDescent="0.2">
      <c r="A1" s="310"/>
      <c r="B1" s="321"/>
      <c r="C1" s="321"/>
      <c r="D1" s="321"/>
      <c r="E1" s="322"/>
      <c r="F1" s="321"/>
      <c r="G1" s="321"/>
      <c r="H1" s="321"/>
      <c r="I1" s="323"/>
      <c r="J1" s="321"/>
      <c r="K1" s="321"/>
      <c r="L1" s="321"/>
      <c r="M1" s="321"/>
      <c r="N1" s="322"/>
      <c r="O1" s="321"/>
      <c r="P1" s="321"/>
      <c r="Q1" s="324"/>
      <c r="R1" s="311"/>
    </row>
    <row r="2" spans="1:18" ht="9" customHeight="1" x14ac:dyDescent="0.2">
      <c r="A2" s="312"/>
      <c r="B2" s="309"/>
      <c r="C2" s="309"/>
      <c r="D2" s="309"/>
      <c r="E2" s="319"/>
      <c r="F2" s="309"/>
      <c r="G2" s="309"/>
      <c r="H2" s="309"/>
      <c r="I2" s="315"/>
      <c r="J2" s="309"/>
      <c r="K2" s="309"/>
      <c r="L2" s="309"/>
      <c r="M2" s="309"/>
      <c r="N2" s="319"/>
      <c r="O2" s="309"/>
      <c r="P2" s="309"/>
      <c r="Q2" s="317"/>
      <c r="R2" s="313"/>
    </row>
    <row r="3" spans="1:18" ht="9" customHeight="1" thickBot="1" x14ac:dyDescent="0.25">
      <c r="A3" s="312"/>
      <c r="B3" s="309"/>
      <c r="C3" s="309"/>
      <c r="D3" s="309"/>
      <c r="E3" s="319"/>
      <c r="F3" s="309"/>
      <c r="G3" s="309"/>
      <c r="H3" s="309"/>
      <c r="I3" s="315"/>
      <c r="J3" s="309"/>
      <c r="K3" s="309"/>
      <c r="L3" s="309"/>
      <c r="M3" s="309"/>
      <c r="N3" s="319"/>
      <c r="O3" s="309"/>
      <c r="P3" s="309"/>
      <c r="Q3" s="317"/>
      <c r="R3" s="313"/>
    </row>
    <row r="4" spans="1:18" ht="9" customHeight="1" x14ac:dyDescent="0.2">
      <c r="A4" s="312"/>
      <c r="B4" s="310"/>
      <c r="C4" s="306"/>
      <c r="D4" s="309"/>
      <c r="E4" s="319"/>
      <c r="F4" s="310"/>
      <c r="G4" s="306"/>
      <c r="H4" s="309"/>
      <c r="I4" s="315"/>
      <c r="J4" s="309"/>
      <c r="K4" s="310"/>
      <c r="L4" s="306"/>
      <c r="M4" s="309"/>
      <c r="N4" s="319"/>
      <c r="O4" s="310"/>
      <c r="P4" s="306"/>
      <c r="Q4" s="317"/>
      <c r="R4" s="313"/>
    </row>
    <row r="5" spans="1:18" ht="9" customHeight="1" x14ac:dyDescent="0.2">
      <c r="A5" s="312"/>
      <c r="B5" s="312"/>
      <c r="C5" s="307"/>
      <c r="D5" s="706">
        <v>1</v>
      </c>
      <c r="E5" s="319"/>
      <c r="F5" s="312"/>
      <c r="G5" s="307"/>
      <c r="H5" s="706">
        <v>5</v>
      </c>
      <c r="I5" s="315"/>
      <c r="J5" s="309"/>
      <c r="K5" s="312"/>
      <c r="L5" s="307"/>
      <c r="M5" s="706">
        <v>9</v>
      </c>
      <c r="N5" s="319"/>
      <c r="O5" s="312"/>
      <c r="P5" s="307"/>
      <c r="Q5" s="706">
        <v>13</v>
      </c>
      <c r="R5" s="313"/>
    </row>
    <row r="6" spans="1:18" ht="9" customHeight="1" x14ac:dyDescent="0.2">
      <c r="A6" s="312"/>
      <c r="B6" s="312"/>
      <c r="C6" s="307"/>
      <c r="D6" s="706"/>
      <c r="E6" s="319"/>
      <c r="F6" s="312"/>
      <c r="G6" s="307"/>
      <c r="H6" s="706"/>
      <c r="I6" s="315"/>
      <c r="J6" s="309"/>
      <c r="K6" s="312"/>
      <c r="L6" s="307"/>
      <c r="M6" s="706"/>
      <c r="N6" s="319"/>
      <c r="O6" s="312"/>
      <c r="P6" s="307"/>
      <c r="Q6" s="706"/>
      <c r="R6" s="319"/>
    </row>
    <row r="7" spans="1:18" ht="9" customHeight="1" thickBot="1" x14ac:dyDescent="0.25">
      <c r="A7" s="312"/>
      <c r="B7" s="314"/>
      <c r="C7" s="308"/>
      <c r="D7" s="309"/>
      <c r="E7" s="319"/>
      <c r="F7" s="314"/>
      <c r="G7" s="308"/>
      <c r="H7" s="309"/>
      <c r="I7" s="315"/>
      <c r="J7" s="309"/>
      <c r="K7" s="314"/>
      <c r="L7" s="308"/>
      <c r="M7" s="309"/>
      <c r="N7" s="319"/>
      <c r="O7" s="314"/>
      <c r="P7" s="308"/>
      <c r="Q7" s="317"/>
      <c r="R7" s="720" t="s">
        <v>462</v>
      </c>
    </row>
    <row r="8" spans="1:18" ht="9" customHeight="1" x14ac:dyDescent="0.2">
      <c r="A8" s="312"/>
      <c r="B8" s="309"/>
      <c r="C8" s="309"/>
      <c r="D8" s="309"/>
      <c r="E8" s="319"/>
      <c r="F8" s="309"/>
      <c r="G8" s="309"/>
      <c r="H8" s="309"/>
      <c r="I8" s="315"/>
      <c r="J8" s="309"/>
      <c r="K8" s="309"/>
      <c r="L8" s="309"/>
      <c r="M8" s="309"/>
      <c r="N8" s="319"/>
      <c r="O8" s="309"/>
      <c r="P8" s="309"/>
      <c r="Q8" s="317"/>
      <c r="R8" s="721"/>
    </row>
    <row r="9" spans="1:18" ht="9" customHeight="1" x14ac:dyDescent="0.2">
      <c r="A9" s="312"/>
      <c r="B9" s="309"/>
      <c r="C9" s="309"/>
      <c r="D9" s="309"/>
      <c r="E9" s="319"/>
      <c r="F9" s="309"/>
      <c r="G9" s="309"/>
      <c r="H9" s="309"/>
      <c r="I9" s="315"/>
      <c r="J9" s="309"/>
      <c r="K9" s="309"/>
      <c r="L9" s="309"/>
      <c r="M9" s="309"/>
      <c r="N9" s="319"/>
      <c r="O9" s="309"/>
      <c r="P9" s="309"/>
      <c r="Q9" s="317"/>
      <c r="R9" s="319"/>
    </row>
    <row r="10" spans="1:18" ht="9" customHeight="1" thickBot="1" x14ac:dyDescent="0.25">
      <c r="A10" s="312"/>
      <c r="B10" s="309"/>
      <c r="C10" s="309"/>
      <c r="D10" s="309"/>
      <c r="E10" s="319"/>
      <c r="F10" s="309"/>
      <c r="G10" s="309"/>
      <c r="H10" s="309"/>
      <c r="I10" s="315"/>
      <c r="J10" s="309"/>
      <c r="K10" s="309"/>
      <c r="L10" s="309"/>
      <c r="M10" s="309"/>
      <c r="N10" s="319"/>
      <c r="O10" s="309"/>
      <c r="P10" s="309"/>
      <c r="Q10" s="317"/>
      <c r="R10" s="313"/>
    </row>
    <row r="11" spans="1:18" ht="9" customHeight="1" x14ac:dyDescent="0.2">
      <c r="A11" s="312"/>
      <c r="B11" s="310"/>
      <c r="C11" s="306"/>
      <c r="D11" s="309"/>
      <c r="E11" s="319"/>
      <c r="F11" s="310"/>
      <c r="G11" s="306"/>
      <c r="H11" s="309"/>
      <c r="I11" s="315"/>
      <c r="J11" s="309"/>
      <c r="K11" s="310"/>
      <c r="L11" s="306"/>
      <c r="M11" s="309"/>
      <c r="N11" s="319"/>
      <c r="O11" s="310"/>
      <c r="P11" s="306"/>
      <c r="Q11" s="317"/>
      <c r="R11" s="313"/>
    </row>
    <row r="12" spans="1:18" ht="9" customHeight="1" x14ac:dyDescent="0.2">
      <c r="A12" s="312"/>
      <c r="B12" s="312"/>
      <c r="C12" s="307"/>
      <c r="D12" s="706">
        <v>2</v>
      </c>
      <c r="E12" s="319"/>
      <c r="F12" s="312"/>
      <c r="G12" s="307"/>
      <c r="H12" s="706">
        <v>6</v>
      </c>
      <c r="I12" s="315"/>
      <c r="J12" s="309"/>
      <c r="K12" s="312"/>
      <c r="L12" s="307"/>
      <c r="M12" s="706">
        <v>10</v>
      </c>
      <c r="N12" s="319"/>
      <c r="O12" s="312"/>
      <c r="P12" s="307"/>
      <c r="Q12" s="706">
        <v>14</v>
      </c>
      <c r="R12" s="313"/>
    </row>
    <row r="13" spans="1:18" ht="9" customHeight="1" x14ac:dyDescent="0.2">
      <c r="A13" s="312"/>
      <c r="B13" s="312"/>
      <c r="C13" s="307"/>
      <c r="D13" s="706"/>
      <c r="E13" s="319"/>
      <c r="F13" s="312"/>
      <c r="G13" s="307"/>
      <c r="H13" s="706"/>
      <c r="I13" s="315"/>
      <c r="J13" s="309"/>
      <c r="K13" s="312"/>
      <c r="L13" s="307"/>
      <c r="M13" s="706"/>
      <c r="N13" s="319"/>
      <c r="O13" s="312"/>
      <c r="P13" s="307"/>
      <c r="Q13" s="706"/>
      <c r="R13" s="313"/>
    </row>
    <row r="14" spans="1:18" ht="9" customHeight="1" thickBot="1" x14ac:dyDescent="0.25">
      <c r="A14" s="312"/>
      <c r="B14" s="314"/>
      <c r="C14" s="308"/>
      <c r="D14" s="309"/>
      <c r="E14" s="319"/>
      <c r="F14" s="314"/>
      <c r="G14" s="308"/>
      <c r="H14" s="309"/>
      <c r="I14" s="315"/>
      <c r="J14" s="309"/>
      <c r="K14" s="314"/>
      <c r="L14" s="308"/>
      <c r="M14" s="309"/>
      <c r="N14" s="319"/>
      <c r="O14" s="314"/>
      <c r="P14" s="308"/>
      <c r="Q14" s="317"/>
      <c r="R14" s="313"/>
    </row>
    <row r="15" spans="1:18" ht="9" customHeight="1" x14ac:dyDescent="0.2">
      <c r="A15" s="312"/>
      <c r="B15" s="309"/>
      <c r="C15" s="309"/>
      <c r="D15" s="309"/>
      <c r="E15" s="319"/>
      <c r="F15" s="309"/>
      <c r="G15" s="309"/>
      <c r="H15" s="309"/>
      <c r="I15" s="315"/>
      <c r="J15" s="309"/>
      <c r="K15" s="309"/>
      <c r="L15" s="309"/>
      <c r="M15" s="309"/>
      <c r="N15" s="319"/>
      <c r="O15" s="309"/>
      <c r="P15" s="309"/>
      <c r="Q15" s="317"/>
      <c r="R15" s="313"/>
    </row>
    <row r="16" spans="1:18" ht="9" customHeight="1" x14ac:dyDescent="0.2">
      <c r="A16" s="312"/>
      <c r="B16" s="309"/>
      <c r="C16" s="309"/>
      <c r="D16" s="309"/>
      <c r="E16" s="319"/>
      <c r="F16" s="309"/>
      <c r="G16" s="309"/>
      <c r="H16" s="309"/>
      <c r="I16" s="315"/>
      <c r="J16" s="309"/>
      <c r="K16" s="309"/>
      <c r="L16" s="309"/>
      <c r="M16" s="309"/>
      <c r="N16" s="319"/>
      <c r="O16" s="309"/>
      <c r="P16" s="309"/>
      <c r="Q16" s="317"/>
      <c r="R16" s="313"/>
    </row>
    <row r="17" spans="1:18" ht="9" customHeight="1" thickBot="1" x14ac:dyDescent="0.25">
      <c r="A17" s="312"/>
      <c r="B17" s="309"/>
      <c r="C17" s="309"/>
      <c r="D17" s="309"/>
      <c r="E17" s="319"/>
      <c r="F17" s="309"/>
      <c r="G17" s="309"/>
      <c r="H17" s="309"/>
      <c r="I17" s="315"/>
      <c r="J17" s="309"/>
      <c r="K17" s="309"/>
      <c r="L17" s="309"/>
      <c r="M17" s="309"/>
      <c r="N17" s="319"/>
      <c r="O17" s="309"/>
      <c r="P17" s="309"/>
      <c r="Q17" s="317"/>
      <c r="R17" s="313"/>
    </row>
    <row r="18" spans="1:18" ht="9" customHeight="1" x14ac:dyDescent="0.2">
      <c r="A18" s="312"/>
      <c r="B18" s="310"/>
      <c r="C18" s="306"/>
      <c r="D18" s="309"/>
      <c r="E18" s="319"/>
      <c r="F18" s="310"/>
      <c r="G18" s="306"/>
      <c r="H18" s="309"/>
      <c r="I18" s="315"/>
      <c r="J18" s="309"/>
      <c r="K18" s="310"/>
      <c r="L18" s="306"/>
      <c r="M18" s="309"/>
      <c r="N18" s="319"/>
      <c r="O18" s="310"/>
      <c r="P18" s="306"/>
      <c r="Q18" s="317"/>
      <c r="R18" s="313"/>
    </row>
    <row r="19" spans="1:18" ht="9" customHeight="1" x14ac:dyDescent="0.2">
      <c r="A19" s="312"/>
      <c r="B19" s="312"/>
      <c r="C19" s="307"/>
      <c r="D19" s="706">
        <v>3</v>
      </c>
      <c r="E19" s="319"/>
      <c r="F19" s="312"/>
      <c r="G19" s="307"/>
      <c r="H19" s="706">
        <v>7</v>
      </c>
      <c r="I19" s="315"/>
      <c r="J19" s="309"/>
      <c r="K19" s="312"/>
      <c r="L19" s="307"/>
      <c r="M19" s="706">
        <v>11</v>
      </c>
      <c r="N19" s="319"/>
      <c r="O19" s="312"/>
      <c r="P19" s="307"/>
      <c r="Q19" s="706">
        <v>15</v>
      </c>
      <c r="R19" s="313"/>
    </row>
    <row r="20" spans="1:18" ht="9" customHeight="1" x14ac:dyDescent="0.2">
      <c r="A20" s="312"/>
      <c r="B20" s="312"/>
      <c r="C20" s="307"/>
      <c r="D20" s="706"/>
      <c r="E20" s="319"/>
      <c r="F20" s="312"/>
      <c r="G20" s="307"/>
      <c r="H20" s="706"/>
      <c r="I20" s="315"/>
      <c r="J20" s="309"/>
      <c r="K20" s="312"/>
      <c r="L20" s="307"/>
      <c r="M20" s="706"/>
      <c r="N20" s="319"/>
      <c r="O20" s="312"/>
      <c r="P20" s="307"/>
      <c r="Q20" s="706"/>
      <c r="R20" s="313"/>
    </row>
    <row r="21" spans="1:18" ht="9" customHeight="1" thickBot="1" x14ac:dyDescent="0.25">
      <c r="A21" s="312"/>
      <c r="B21" s="314"/>
      <c r="C21" s="308"/>
      <c r="D21" s="309"/>
      <c r="E21" s="319"/>
      <c r="F21" s="314"/>
      <c r="G21" s="308"/>
      <c r="H21" s="309"/>
      <c r="I21" s="315"/>
      <c r="J21" s="309"/>
      <c r="K21" s="314"/>
      <c r="L21" s="308"/>
      <c r="M21" s="309"/>
      <c r="N21" s="319"/>
      <c r="O21" s="314"/>
      <c r="P21" s="308"/>
      <c r="Q21" s="317"/>
      <c r="R21" s="313"/>
    </row>
    <row r="22" spans="1:18" ht="9" customHeight="1" x14ac:dyDescent="0.2">
      <c r="A22" s="312"/>
      <c r="B22" s="309"/>
      <c r="C22" s="309"/>
      <c r="D22" s="309"/>
      <c r="E22" s="319"/>
      <c r="F22" s="309"/>
      <c r="G22" s="309"/>
      <c r="H22" s="309"/>
      <c r="I22" s="315"/>
      <c r="J22" s="309"/>
      <c r="K22" s="309"/>
      <c r="L22" s="309"/>
      <c r="M22" s="309"/>
      <c r="N22" s="319"/>
      <c r="O22" s="309"/>
      <c r="P22" s="309"/>
      <c r="Q22" s="317"/>
      <c r="R22" s="313"/>
    </row>
    <row r="23" spans="1:18" ht="9" customHeight="1" x14ac:dyDescent="0.2">
      <c r="A23" s="312"/>
      <c r="B23" s="309"/>
      <c r="C23" s="309"/>
      <c r="D23" s="309"/>
      <c r="E23" s="319"/>
      <c r="F23" s="309"/>
      <c r="G23" s="309"/>
      <c r="H23" s="309"/>
      <c r="I23" s="315"/>
      <c r="J23" s="309"/>
      <c r="K23" s="309"/>
      <c r="L23" s="309"/>
      <c r="M23" s="309"/>
      <c r="N23" s="319"/>
      <c r="O23" s="309"/>
      <c r="P23" s="309"/>
      <c r="Q23" s="317"/>
      <c r="R23" s="313"/>
    </row>
    <row r="24" spans="1:18" ht="9" customHeight="1" thickBot="1" x14ac:dyDescent="0.25">
      <c r="A24" s="312"/>
      <c r="B24" s="309"/>
      <c r="C24" s="309"/>
      <c r="D24" s="309"/>
      <c r="E24" s="319"/>
      <c r="F24" s="309"/>
      <c r="G24" s="309"/>
      <c r="H24" s="309"/>
      <c r="I24" s="315"/>
      <c r="J24" s="309"/>
      <c r="K24" s="309"/>
      <c r="L24" s="309"/>
      <c r="M24" s="309"/>
      <c r="N24" s="319"/>
      <c r="O24" s="309"/>
      <c r="P24" s="309"/>
      <c r="Q24" s="317"/>
      <c r="R24" s="313"/>
    </row>
    <row r="25" spans="1:18" ht="9" customHeight="1" x14ac:dyDescent="0.2">
      <c r="A25" s="312"/>
      <c r="B25" s="310"/>
      <c r="C25" s="306"/>
      <c r="D25" s="309"/>
      <c r="E25" s="319"/>
      <c r="F25" s="310"/>
      <c r="G25" s="306"/>
      <c r="H25" s="309"/>
      <c r="I25" s="315"/>
      <c r="J25" s="309"/>
      <c r="K25" s="310"/>
      <c r="L25" s="306"/>
      <c r="M25" s="309"/>
      <c r="N25" s="319"/>
      <c r="O25" s="310"/>
      <c r="P25" s="306"/>
      <c r="Q25" s="317"/>
      <c r="R25" s="313"/>
    </row>
    <row r="26" spans="1:18" ht="9" customHeight="1" x14ac:dyDescent="0.2">
      <c r="A26" s="312"/>
      <c r="B26" s="312"/>
      <c r="C26" s="307"/>
      <c r="D26" s="706">
        <v>4</v>
      </c>
      <c r="E26" s="319"/>
      <c r="F26" s="312"/>
      <c r="G26" s="307"/>
      <c r="H26" s="706">
        <v>8</v>
      </c>
      <c r="I26" s="315"/>
      <c r="J26" s="309"/>
      <c r="K26" s="312"/>
      <c r="L26" s="307"/>
      <c r="M26" s="706">
        <v>12</v>
      </c>
      <c r="N26" s="319"/>
      <c r="O26" s="312"/>
      <c r="P26" s="307"/>
      <c r="Q26" s="706">
        <v>16</v>
      </c>
      <c r="R26" s="313"/>
    </row>
    <row r="27" spans="1:18" ht="9" customHeight="1" x14ac:dyDescent="0.2">
      <c r="A27" s="312"/>
      <c r="B27" s="312"/>
      <c r="C27" s="307"/>
      <c r="D27" s="706"/>
      <c r="E27" s="319"/>
      <c r="F27" s="312"/>
      <c r="G27" s="307"/>
      <c r="H27" s="706"/>
      <c r="I27" s="315"/>
      <c r="J27" s="309"/>
      <c r="K27" s="312"/>
      <c r="L27" s="307"/>
      <c r="M27" s="706"/>
      <c r="N27" s="319"/>
      <c r="O27" s="312"/>
      <c r="P27" s="307"/>
      <c r="Q27" s="706"/>
      <c r="R27" s="313"/>
    </row>
    <row r="28" spans="1:18" ht="9" customHeight="1" thickBot="1" x14ac:dyDescent="0.25">
      <c r="A28" s="312"/>
      <c r="B28" s="314"/>
      <c r="C28" s="308"/>
      <c r="D28" s="309"/>
      <c r="E28" s="319"/>
      <c r="F28" s="314"/>
      <c r="G28" s="308"/>
      <c r="H28" s="309"/>
      <c r="I28" s="315"/>
      <c r="J28" s="309"/>
      <c r="K28" s="314"/>
      <c r="L28" s="308"/>
      <c r="M28" s="309"/>
      <c r="N28" s="319"/>
      <c r="O28" s="314"/>
      <c r="P28" s="308"/>
      <c r="Q28" s="317"/>
      <c r="R28" s="313"/>
    </row>
    <row r="29" spans="1:18" ht="9" customHeight="1" x14ac:dyDescent="0.2">
      <c r="A29" s="312"/>
      <c r="B29" s="309"/>
      <c r="C29" s="309"/>
      <c r="D29" s="309"/>
      <c r="E29" s="319"/>
      <c r="F29" s="309"/>
      <c r="G29" s="309"/>
      <c r="H29" s="309"/>
      <c r="I29" s="315"/>
      <c r="J29" s="309"/>
      <c r="K29" s="309"/>
      <c r="L29" s="309"/>
      <c r="M29" s="309"/>
      <c r="N29" s="319"/>
      <c r="O29" s="309"/>
      <c r="P29" s="309"/>
      <c r="Q29" s="317"/>
      <c r="R29" s="313"/>
    </row>
    <row r="30" spans="1:18" ht="9" customHeight="1" x14ac:dyDescent="0.2">
      <c r="A30" s="312"/>
      <c r="B30" s="309"/>
      <c r="C30" s="309"/>
      <c r="D30" s="309"/>
      <c r="E30" s="319"/>
      <c r="F30" s="309"/>
      <c r="G30" s="309"/>
      <c r="H30" s="309"/>
      <c r="I30" s="315"/>
      <c r="J30" s="309"/>
      <c r="K30" s="309"/>
      <c r="L30" s="309"/>
      <c r="M30" s="309"/>
      <c r="N30" s="319"/>
      <c r="O30" s="309"/>
      <c r="P30" s="309"/>
      <c r="Q30" s="317"/>
      <c r="R30" s="313"/>
    </row>
    <row r="31" spans="1:18" ht="9" customHeight="1" thickBot="1" x14ac:dyDescent="0.25">
      <c r="A31" s="325"/>
      <c r="B31" s="316"/>
      <c r="C31" s="316"/>
      <c r="D31" s="316"/>
      <c r="E31" s="320"/>
      <c r="F31" s="316"/>
      <c r="G31" s="316"/>
      <c r="H31" s="316"/>
      <c r="I31" s="315"/>
      <c r="J31" s="316"/>
      <c r="K31" s="316"/>
      <c r="L31" s="316"/>
      <c r="M31" s="316"/>
      <c r="N31" s="320"/>
      <c r="O31" s="316"/>
      <c r="P31" s="316"/>
      <c r="Q31" s="318"/>
      <c r="R31" s="313"/>
    </row>
    <row r="32" spans="1:18" x14ac:dyDescent="0.2">
      <c r="A32" s="312"/>
      <c r="B32" s="309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13"/>
    </row>
    <row r="33" spans="1:18" ht="13.5" thickBot="1" x14ac:dyDescent="0.25">
      <c r="A33" s="312"/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</row>
    <row r="34" spans="1:18" x14ac:dyDescent="0.2">
      <c r="A34" s="327"/>
      <c r="B34" s="328"/>
      <c r="C34" s="328"/>
      <c r="D34" s="328"/>
      <c r="E34" s="328"/>
      <c r="F34" s="328"/>
      <c r="G34" s="328"/>
      <c r="H34" s="328"/>
      <c r="I34" s="309"/>
      <c r="J34" s="309"/>
      <c r="K34" s="707" t="s">
        <v>459</v>
      </c>
      <c r="L34" s="708"/>
      <c r="M34" s="709"/>
      <c r="N34" s="309"/>
      <c r="O34" s="309"/>
      <c r="P34" s="309"/>
      <c r="Q34" s="309"/>
      <c r="R34" s="718" t="s">
        <v>461</v>
      </c>
    </row>
    <row r="35" spans="1:18" x14ac:dyDescent="0.2">
      <c r="A35" s="327"/>
      <c r="B35" s="328"/>
      <c r="C35" s="716" t="s">
        <v>460</v>
      </c>
      <c r="D35" s="717"/>
      <c r="E35" s="717"/>
      <c r="F35" s="717"/>
      <c r="G35" s="328"/>
      <c r="H35" s="328"/>
      <c r="I35" s="309"/>
      <c r="J35" s="309"/>
      <c r="K35" s="710"/>
      <c r="L35" s="711"/>
      <c r="M35" s="712"/>
      <c r="N35" s="309"/>
      <c r="O35" s="309"/>
      <c r="P35" s="309"/>
      <c r="Q35" s="309"/>
      <c r="R35" s="719"/>
    </row>
    <row r="36" spans="1:18" ht="13.5" thickBot="1" x14ac:dyDescent="0.25">
      <c r="A36" s="329"/>
      <c r="B36" s="330"/>
      <c r="C36" s="330"/>
      <c r="D36" s="330"/>
      <c r="E36" s="330"/>
      <c r="F36" s="330"/>
      <c r="G36" s="330"/>
      <c r="H36" s="330"/>
      <c r="I36" s="326"/>
      <c r="J36" s="326"/>
      <c r="K36" s="713"/>
      <c r="L36" s="714"/>
      <c r="M36" s="715"/>
      <c r="N36" s="326"/>
      <c r="O36" s="326"/>
      <c r="P36" s="326"/>
      <c r="Q36" s="326"/>
      <c r="R36" s="326"/>
    </row>
    <row r="40" spans="1:18" ht="13.5" thickBot="1" x14ac:dyDescent="0.25">
      <c r="B40" s="331" t="s">
        <v>463</v>
      </c>
      <c r="C40" s="316"/>
    </row>
    <row r="41" spans="1:18" x14ac:dyDescent="0.2">
      <c r="B41" s="28"/>
      <c r="C41" s="309"/>
    </row>
    <row r="42" spans="1:18" x14ac:dyDescent="0.2">
      <c r="B42" s="28"/>
      <c r="C42" s="309"/>
    </row>
    <row r="43" spans="1:18" x14ac:dyDescent="0.2">
      <c r="B43" s="28"/>
      <c r="C43" s="309"/>
    </row>
    <row r="44" spans="1:18" x14ac:dyDescent="0.2">
      <c r="B44" s="28"/>
      <c r="C44" s="309"/>
    </row>
    <row r="45" spans="1:18" x14ac:dyDescent="0.2">
      <c r="B45" s="28"/>
      <c r="C45" s="309"/>
    </row>
    <row r="46" spans="1:18" x14ac:dyDescent="0.2">
      <c r="B46" s="28"/>
      <c r="C46" s="309"/>
    </row>
    <row r="47" spans="1:18" x14ac:dyDescent="0.2">
      <c r="B47" s="28"/>
      <c r="C47" s="309"/>
    </row>
    <row r="48" spans="1:18" x14ac:dyDescent="0.2">
      <c r="B48" s="28"/>
      <c r="C48" s="309"/>
    </row>
    <row r="49" spans="1:9" x14ac:dyDescent="0.2">
      <c r="B49" s="28"/>
      <c r="C49" s="309"/>
    </row>
    <row r="50" spans="1:9" x14ac:dyDescent="0.2">
      <c r="B50" s="28"/>
      <c r="C50" s="309"/>
    </row>
    <row r="51" spans="1:9" x14ac:dyDescent="0.2">
      <c r="B51" s="28"/>
      <c r="C51" s="309"/>
    </row>
    <row r="53" spans="1:9" ht="13.5" thickBot="1" x14ac:dyDescent="0.25"/>
    <row r="54" spans="1:9" x14ac:dyDescent="0.2">
      <c r="A54" s="310"/>
      <c r="B54" s="321"/>
      <c r="C54" s="321"/>
      <c r="D54" s="321"/>
      <c r="E54" s="321"/>
      <c r="F54" s="321"/>
      <c r="G54" s="321"/>
      <c r="H54" s="321"/>
      <c r="I54" s="311"/>
    </row>
    <row r="55" spans="1:9" x14ac:dyDescent="0.2">
      <c r="A55" s="312"/>
      <c r="B55" s="309"/>
      <c r="C55" s="309"/>
      <c r="D55" s="309"/>
      <c r="E55" s="309"/>
      <c r="F55" s="309"/>
      <c r="G55" s="309"/>
      <c r="H55" s="309"/>
      <c r="I55" s="313"/>
    </row>
    <row r="56" spans="1:9" ht="13.5" thickBot="1" x14ac:dyDescent="0.25">
      <c r="A56" s="312"/>
      <c r="B56" s="309"/>
      <c r="C56" s="309"/>
      <c r="D56" s="309"/>
      <c r="E56" s="309"/>
      <c r="F56" s="309"/>
      <c r="G56" s="309"/>
      <c r="H56" s="309"/>
      <c r="I56" s="313"/>
    </row>
    <row r="57" spans="1:9" x14ac:dyDescent="0.2">
      <c r="A57" s="337"/>
      <c r="B57" s="338"/>
      <c r="C57" s="338"/>
      <c r="D57" s="339"/>
      <c r="E57" s="319"/>
      <c r="F57" s="309"/>
      <c r="G57" s="309"/>
      <c r="H57" s="309"/>
      <c r="I57" s="313"/>
    </row>
    <row r="58" spans="1:9" x14ac:dyDescent="0.2">
      <c r="A58" s="312"/>
      <c r="B58" s="309"/>
      <c r="C58" s="309"/>
      <c r="D58" s="309"/>
      <c r="E58" s="319"/>
      <c r="F58" s="309"/>
      <c r="G58" s="309"/>
      <c r="H58" s="309"/>
      <c r="I58" s="313"/>
    </row>
    <row r="59" spans="1:9" ht="13.5" thickBot="1" x14ac:dyDescent="0.25">
      <c r="A59" s="312"/>
      <c r="B59" s="309"/>
      <c r="C59" s="309"/>
      <c r="D59" s="309"/>
      <c r="E59" s="319"/>
      <c r="F59" s="309"/>
      <c r="G59" s="309"/>
      <c r="H59" s="309"/>
      <c r="I59" s="313"/>
    </row>
    <row r="60" spans="1:9" x14ac:dyDescent="0.2">
      <c r="A60" s="312"/>
      <c r="B60" s="310"/>
      <c r="C60" s="306"/>
      <c r="D60" s="309"/>
      <c r="E60" s="319"/>
      <c r="F60" s="309"/>
      <c r="G60" s="309"/>
      <c r="H60" s="309"/>
      <c r="I60" s="313"/>
    </row>
    <row r="61" spans="1:9" x14ac:dyDescent="0.2">
      <c r="A61" s="27" t="s">
        <v>515</v>
      </c>
      <c r="B61" s="312"/>
      <c r="C61" s="307"/>
      <c r="D61" s="706">
        <v>22</v>
      </c>
      <c r="E61" s="319"/>
      <c r="F61" s="722" t="s">
        <v>513</v>
      </c>
      <c r="G61" s="722"/>
      <c r="H61" s="723"/>
      <c r="I61" s="313"/>
    </row>
    <row r="62" spans="1:9" x14ac:dyDescent="0.2">
      <c r="A62" s="312"/>
      <c r="B62" s="312"/>
      <c r="C62" s="307"/>
      <c r="D62" s="706"/>
      <c r="E62" s="319"/>
      <c r="F62" s="722"/>
      <c r="G62" s="722"/>
      <c r="H62" s="723"/>
      <c r="I62" s="313"/>
    </row>
    <row r="63" spans="1:9" ht="13.5" thickBot="1" x14ac:dyDescent="0.25">
      <c r="A63" s="312"/>
      <c r="B63" s="314"/>
      <c r="C63" s="308"/>
      <c r="D63" s="309"/>
      <c r="E63" s="319"/>
      <c r="F63" s="722"/>
      <c r="G63" s="722"/>
      <c r="H63" s="309"/>
      <c r="I63" s="313"/>
    </row>
    <row r="64" spans="1:9" x14ac:dyDescent="0.2">
      <c r="A64" s="312"/>
      <c r="B64" s="309"/>
      <c r="C64" s="309"/>
      <c r="D64" s="309"/>
      <c r="E64" s="319"/>
      <c r="F64" s="722"/>
      <c r="G64" s="722"/>
      <c r="H64" s="309"/>
      <c r="I64" s="313"/>
    </row>
    <row r="65" spans="1:9" x14ac:dyDescent="0.2">
      <c r="A65" s="312"/>
      <c r="B65" s="309"/>
      <c r="C65" s="309"/>
      <c r="D65" s="309"/>
      <c r="E65" s="319"/>
      <c r="F65" s="722"/>
      <c r="G65" s="722"/>
      <c r="H65" s="309"/>
      <c r="I65" s="313"/>
    </row>
    <row r="66" spans="1:9" ht="13.5" thickBot="1" x14ac:dyDescent="0.25">
      <c r="A66" s="312"/>
      <c r="B66" s="309"/>
      <c r="C66" s="309"/>
      <c r="D66" s="309"/>
      <c r="E66" s="319"/>
      <c r="F66" s="309"/>
      <c r="G66" s="309"/>
      <c r="H66" s="309"/>
      <c r="I66" s="313"/>
    </row>
    <row r="67" spans="1:9" x14ac:dyDescent="0.2">
      <c r="A67" s="312"/>
      <c r="B67" s="310"/>
      <c r="C67" s="306"/>
      <c r="D67" s="309"/>
      <c r="E67" s="319"/>
      <c r="F67" s="309"/>
      <c r="G67" s="309"/>
      <c r="H67" s="309"/>
      <c r="I67" s="313"/>
    </row>
    <row r="68" spans="1:9" x14ac:dyDescent="0.2">
      <c r="A68" s="312"/>
      <c r="B68" s="312"/>
      <c r="C68" s="307"/>
      <c r="D68" s="706">
        <v>21</v>
      </c>
      <c r="E68" s="319"/>
      <c r="F68" s="309"/>
      <c r="G68" s="309"/>
      <c r="H68" s="723"/>
      <c r="I68" s="313"/>
    </row>
    <row r="69" spans="1:9" x14ac:dyDescent="0.2">
      <c r="A69" s="312"/>
      <c r="B69" s="312"/>
      <c r="C69" s="307"/>
      <c r="D69" s="706"/>
      <c r="E69" s="319"/>
      <c r="F69" s="309"/>
      <c r="G69" s="309"/>
      <c r="H69" s="723"/>
      <c r="I69" s="313"/>
    </row>
    <row r="70" spans="1:9" ht="13.5" thickBot="1" x14ac:dyDescent="0.25">
      <c r="A70" s="312"/>
      <c r="B70" s="314"/>
      <c r="C70" s="308"/>
      <c r="D70" s="309"/>
      <c r="E70" s="319"/>
      <c r="F70" s="309"/>
      <c r="G70" s="309"/>
      <c r="H70" s="309"/>
      <c r="I70" s="313"/>
    </row>
    <row r="71" spans="1:9" ht="13.5" thickBot="1" x14ac:dyDescent="0.25">
      <c r="A71" s="312"/>
      <c r="B71" s="309"/>
      <c r="C71" s="309"/>
      <c r="D71" s="309"/>
      <c r="E71" s="319"/>
      <c r="F71" s="309"/>
      <c r="G71" s="309"/>
      <c r="H71" s="309"/>
      <c r="I71" s="313"/>
    </row>
    <row r="72" spans="1:9" x14ac:dyDescent="0.2">
      <c r="A72" s="337"/>
      <c r="B72" s="338"/>
      <c r="C72" s="338"/>
      <c r="D72" s="339"/>
      <c r="E72" s="340"/>
      <c r="F72" s="338"/>
      <c r="G72" s="338"/>
      <c r="H72" s="339"/>
      <c r="I72" s="313"/>
    </row>
    <row r="73" spans="1:9" ht="13.5" thickBot="1" x14ac:dyDescent="0.25">
      <c r="A73" s="312"/>
      <c r="B73" s="309"/>
      <c r="C73" s="309"/>
      <c r="D73" s="309"/>
      <c r="E73" s="319"/>
      <c r="F73" s="309"/>
      <c r="G73" s="309"/>
      <c r="H73" s="317"/>
      <c r="I73" s="313"/>
    </row>
    <row r="74" spans="1:9" x14ac:dyDescent="0.2">
      <c r="A74" s="312"/>
      <c r="B74" s="310"/>
      <c r="C74" s="306"/>
      <c r="D74" s="309"/>
      <c r="E74" s="319"/>
      <c r="F74" s="310"/>
      <c r="G74" s="306"/>
      <c r="H74" s="317"/>
      <c r="I74" s="313"/>
    </row>
    <row r="75" spans="1:9" x14ac:dyDescent="0.2">
      <c r="A75" s="312"/>
      <c r="B75" s="312"/>
      <c r="C75" s="307"/>
      <c r="D75" s="706">
        <v>18</v>
      </c>
      <c r="E75" s="319"/>
      <c r="F75" s="312"/>
      <c r="G75" s="307"/>
      <c r="H75" s="706">
        <v>20</v>
      </c>
      <c r="I75" s="313"/>
    </row>
    <row r="76" spans="1:9" x14ac:dyDescent="0.2">
      <c r="A76" s="312"/>
      <c r="B76" s="312"/>
      <c r="C76" s="307"/>
      <c r="D76" s="706"/>
      <c r="E76" s="319"/>
      <c r="F76" s="312"/>
      <c r="G76" s="307"/>
      <c r="H76" s="706"/>
      <c r="I76" s="313"/>
    </row>
    <row r="77" spans="1:9" ht="13.5" thickBot="1" x14ac:dyDescent="0.25">
      <c r="A77" s="312"/>
      <c r="B77" s="314"/>
      <c r="C77" s="308"/>
      <c r="D77" s="309"/>
      <c r="E77" s="319"/>
      <c r="F77" s="314"/>
      <c r="G77" s="308"/>
      <c r="H77" s="317"/>
      <c r="I77" s="313"/>
    </row>
    <row r="78" spans="1:9" x14ac:dyDescent="0.2">
      <c r="A78" s="312"/>
      <c r="B78" s="309"/>
      <c r="C78" s="309"/>
      <c r="D78" s="309"/>
      <c r="E78" s="319"/>
      <c r="F78" s="309"/>
      <c r="G78" s="309"/>
      <c r="H78" s="317"/>
      <c r="I78" s="313"/>
    </row>
    <row r="79" spans="1:9" x14ac:dyDescent="0.2">
      <c r="A79" s="312"/>
      <c r="B79" s="309"/>
      <c r="C79" s="309"/>
      <c r="D79" s="309"/>
      <c r="E79" s="319"/>
      <c r="F79" s="309"/>
      <c r="G79" s="309"/>
      <c r="H79" s="317"/>
      <c r="I79" s="313"/>
    </row>
    <row r="80" spans="1:9" ht="13.5" thickBot="1" x14ac:dyDescent="0.25">
      <c r="A80" s="312"/>
      <c r="B80" s="309"/>
      <c r="C80" s="309"/>
      <c r="D80" s="309"/>
      <c r="E80" s="319"/>
      <c r="F80" s="309"/>
      <c r="G80" s="309"/>
      <c r="H80" s="317"/>
      <c r="I80" s="313"/>
    </row>
    <row r="81" spans="1:9" x14ac:dyDescent="0.2">
      <c r="A81" s="312"/>
      <c r="B81" s="310"/>
      <c r="C81" s="306"/>
      <c r="D81" s="309"/>
      <c r="E81" s="319"/>
      <c r="F81" s="310"/>
      <c r="G81" s="306"/>
      <c r="H81" s="317"/>
      <c r="I81" s="313"/>
    </row>
    <row r="82" spans="1:9" x14ac:dyDescent="0.2">
      <c r="A82" s="312"/>
      <c r="B82" s="312"/>
      <c r="C82" s="307"/>
      <c r="D82" s="706">
        <v>17</v>
      </c>
      <c r="E82" s="319"/>
      <c r="F82" s="312"/>
      <c r="G82" s="307"/>
      <c r="H82" s="706">
        <v>19</v>
      </c>
      <c r="I82" s="313"/>
    </row>
    <row r="83" spans="1:9" x14ac:dyDescent="0.2">
      <c r="A83" s="312"/>
      <c r="B83" s="312"/>
      <c r="C83" s="307"/>
      <c r="D83" s="706"/>
      <c r="E83" s="319"/>
      <c r="F83" s="312"/>
      <c r="G83" s="307"/>
      <c r="H83" s="706"/>
      <c r="I83" s="313"/>
    </row>
    <row r="84" spans="1:9" ht="13.5" thickBot="1" x14ac:dyDescent="0.25">
      <c r="A84" s="312"/>
      <c r="B84" s="314"/>
      <c r="C84" s="308"/>
      <c r="D84" s="309"/>
      <c r="E84" s="319"/>
      <c r="F84" s="314"/>
      <c r="G84" s="308"/>
      <c r="H84" s="317"/>
      <c r="I84" s="313"/>
    </row>
    <row r="85" spans="1:9" x14ac:dyDescent="0.2">
      <c r="A85" s="312"/>
      <c r="B85" s="309"/>
      <c r="C85" s="309"/>
      <c r="D85" s="309"/>
      <c r="E85" s="319"/>
      <c r="F85" s="309"/>
      <c r="G85" s="309"/>
      <c r="H85" s="317"/>
      <c r="I85" s="313"/>
    </row>
    <row r="86" spans="1:9" x14ac:dyDescent="0.2">
      <c r="A86" s="312"/>
      <c r="B86" s="309"/>
      <c r="C86" s="309"/>
      <c r="D86" s="309"/>
      <c r="E86" s="319"/>
      <c r="F86" s="309"/>
      <c r="G86" s="309"/>
      <c r="H86" s="317"/>
      <c r="I86" s="313"/>
    </row>
    <row r="87" spans="1:9" ht="13.5" thickBot="1" x14ac:dyDescent="0.25">
      <c r="A87" s="325"/>
      <c r="B87" s="316"/>
      <c r="C87" s="316"/>
      <c r="D87" s="316"/>
      <c r="E87" s="320"/>
      <c r="F87" s="316"/>
      <c r="G87" s="28" t="s">
        <v>514</v>
      </c>
      <c r="H87" s="318"/>
      <c r="I87" s="313"/>
    </row>
    <row r="88" spans="1:9" x14ac:dyDescent="0.2">
      <c r="A88" s="312"/>
      <c r="B88" s="309"/>
      <c r="C88" s="309"/>
      <c r="D88" s="309"/>
      <c r="E88" s="309"/>
      <c r="F88" s="309"/>
      <c r="G88" s="309"/>
      <c r="H88" s="309"/>
      <c r="I88" s="313"/>
    </row>
    <row r="89" spans="1:9" ht="13.5" thickBot="1" x14ac:dyDescent="0.25">
      <c r="A89" s="314"/>
      <c r="B89" s="326"/>
      <c r="C89" s="326"/>
      <c r="D89" s="326"/>
      <c r="E89" s="326"/>
      <c r="F89" s="326"/>
      <c r="G89" s="326"/>
      <c r="H89" s="326"/>
      <c r="I89" s="341"/>
    </row>
  </sheetData>
  <mergeCells count="29">
    <mergeCell ref="D82:D83"/>
    <mergeCell ref="H82:H83"/>
    <mergeCell ref="F61:G65"/>
    <mergeCell ref="D61:D62"/>
    <mergeCell ref="H61:H62"/>
    <mergeCell ref="D68:D69"/>
    <mergeCell ref="H68:H69"/>
    <mergeCell ref="D75:D76"/>
    <mergeCell ref="H75:H76"/>
    <mergeCell ref="R34:R35"/>
    <mergeCell ref="R7:R8"/>
    <mergeCell ref="M5:M6"/>
    <mergeCell ref="M12:M13"/>
    <mergeCell ref="M19:M20"/>
    <mergeCell ref="M26:M27"/>
    <mergeCell ref="Q26:Q27"/>
    <mergeCell ref="Q19:Q20"/>
    <mergeCell ref="Q12:Q13"/>
    <mergeCell ref="Q5:Q6"/>
    <mergeCell ref="H19:H20"/>
    <mergeCell ref="H12:H13"/>
    <mergeCell ref="H5:H6"/>
    <mergeCell ref="K34:M36"/>
    <mergeCell ref="C35:F35"/>
    <mergeCell ref="D5:D6"/>
    <mergeCell ref="D12:D13"/>
    <mergeCell ref="D19:D20"/>
    <mergeCell ref="D26:D27"/>
    <mergeCell ref="H26:H2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1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25"/>
  <sheetViews>
    <sheetView workbookViewId="0">
      <selection activeCell="L21" sqref="L21"/>
    </sheetView>
  </sheetViews>
  <sheetFormatPr baseColWidth="10" defaultRowHeight="12.75" x14ac:dyDescent="0.2"/>
  <cols>
    <col min="1" max="2" width="11.42578125" style="9"/>
    <col min="3" max="7" width="5.5703125" customWidth="1"/>
    <col min="8" max="9" width="5.5703125" style="10" customWidth="1"/>
    <col min="10" max="12" width="5.5703125" customWidth="1"/>
    <col min="13" max="13" width="5.5703125" style="10" customWidth="1"/>
    <col min="14" max="14" width="5.5703125" style="11" customWidth="1"/>
  </cols>
  <sheetData>
    <row r="1" spans="1:15" ht="13.5" thickBot="1" x14ac:dyDescent="0.25">
      <c r="A1" s="610" t="s">
        <v>608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2"/>
    </row>
    <row r="2" spans="1:15" x14ac:dyDescent="0.2">
      <c r="A2" s="408"/>
      <c r="B2" s="409"/>
      <c r="C2" s="405"/>
      <c r="D2" s="387"/>
      <c r="E2" s="387"/>
      <c r="F2" s="387"/>
      <c r="G2" s="387"/>
      <c r="H2" s="388"/>
      <c r="I2" s="376"/>
      <c r="J2" s="377"/>
      <c r="K2" s="377"/>
      <c r="L2" s="377"/>
      <c r="M2" s="377"/>
      <c r="N2" s="378"/>
      <c r="O2" s="373"/>
    </row>
    <row r="3" spans="1:15" x14ac:dyDescent="0.2">
      <c r="A3" s="410" t="s">
        <v>48</v>
      </c>
      <c r="B3" s="71" t="s">
        <v>49</v>
      </c>
      <c r="C3" s="406" t="s">
        <v>609</v>
      </c>
      <c r="D3" s="99"/>
      <c r="E3" s="99"/>
      <c r="F3" s="99"/>
      <c r="G3" s="89"/>
      <c r="H3" s="389"/>
      <c r="I3" s="379" t="s">
        <v>610</v>
      </c>
      <c r="J3" s="100"/>
      <c r="K3" s="100"/>
      <c r="L3" s="100"/>
      <c r="M3" s="90"/>
      <c r="N3" s="380"/>
      <c r="O3" s="373"/>
    </row>
    <row r="4" spans="1:15" x14ac:dyDescent="0.2">
      <c r="A4" s="410"/>
      <c r="B4" s="71"/>
      <c r="C4" s="407" t="s">
        <v>131</v>
      </c>
      <c r="D4" s="89"/>
      <c r="E4" s="89" t="s">
        <v>132</v>
      </c>
      <c r="F4" s="89"/>
      <c r="G4" s="89" t="s">
        <v>133</v>
      </c>
      <c r="H4" s="389"/>
      <c r="I4" s="381" t="s">
        <v>131</v>
      </c>
      <c r="J4" s="90"/>
      <c r="K4" s="90" t="s">
        <v>132</v>
      </c>
      <c r="L4" s="90"/>
      <c r="M4" s="90" t="s">
        <v>133</v>
      </c>
      <c r="N4" s="380"/>
      <c r="O4" s="373"/>
    </row>
    <row r="5" spans="1:15" ht="13.5" thickBot="1" x14ac:dyDescent="0.25">
      <c r="A5" s="410"/>
      <c r="B5" s="71"/>
      <c r="C5" s="407" t="s">
        <v>50</v>
      </c>
      <c r="D5" s="89" t="s">
        <v>51</v>
      </c>
      <c r="E5" s="89" t="s">
        <v>50</v>
      </c>
      <c r="F5" s="89" t="s">
        <v>51</v>
      </c>
      <c r="G5" s="89" t="s">
        <v>50</v>
      </c>
      <c r="H5" s="389" t="s">
        <v>51</v>
      </c>
      <c r="I5" s="434" t="s">
        <v>50</v>
      </c>
      <c r="J5" s="435" t="s">
        <v>51</v>
      </c>
      <c r="K5" s="435" t="s">
        <v>50</v>
      </c>
      <c r="L5" s="435" t="s">
        <v>51</v>
      </c>
      <c r="M5" s="435" t="s">
        <v>50</v>
      </c>
      <c r="N5" s="436" t="s">
        <v>51</v>
      </c>
      <c r="O5" s="373"/>
    </row>
    <row r="6" spans="1:15" ht="18" customHeight="1" x14ac:dyDescent="0.2">
      <c r="A6" s="729" t="s">
        <v>128</v>
      </c>
      <c r="B6" s="730" t="s">
        <v>309</v>
      </c>
      <c r="C6" s="488"/>
      <c r="D6" s="489"/>
      <c r="E6" s="489"/>
      <c r="F6" s="489"/>
      <c r="G6" s="489"/>
      <c r="H6" s="421"/>
      <c r="I6" s="739">
        <v>2</v>
      </c>
      <c r="J6" s="740"/>
      <c r="K6" s="740">
        <v>2</v>
      </c>
      <c r="L6" s="740"/>
      <c r="M6" s="740">
        <v>2</v>
      </c>
      <c r="N6" s="437"/>
      <c r="O6" s="374"/>
    </row>
    <row r="7" spans="1:15" ht="18" customHeight="1" x14ac:dyDescent="0.2">
      <c r="A7" s="724" t="s">
        <v>53</v>
      </c>
      <c r="B7" s="725" t="s">
        <v>52</v>
      </c>
      <c r="C7" s="382"/>
      <c r="D7" s="213"/>
      <c r="E7" s="213"/>
      <c r="F7" s="213"/>
      <c r="G7" s="213"/>
      <c r="H7" s="421"/>
      <c r="I7" s="382"/>
      <c r="J7" s="213"/>
      <c r="K7" s="213"/>
      <c r="L7" s="213"/>
      <c r="M7" s="725">
        <v>2</v>
      </c>
      <c r="N7" s="383"/>
      <c r="O7" s="374"/>
    </row>
    <row r="8" spans="1:15" ht="18" customHeight="1" x14ac:dyDescent="0.2">
      <c r="A8" s="411"/>
      <c r="B8" s="174"/>
      <c r="C8" s="382"/>
      <c r="D8" s="213"/>
      <c r="E8" s="213"/>
      <c r="F8" s="213"/>
      <c r="G8" s="213"/>
      <c r="H8" s="421"/>
      <c r="I8" s="382"/>
      <c r="J8" s="213"/>
      <c r="K8" s="213"/>
      <c r="L8" s="213"/>
      <c r="M8" s="213"/>
      <c r="N8" s="383"/>
      <c r="O8" s="374"/>
    </row>
    <row r="9" spans="1:15" ht="18" customHeight="1" x14ac:dyDescent="0.2">
      <c r="A9" s="729" t="s">
        <v>129</v>
      </c>
      <c r="B9" s="730" t="s">
        <v>134</v>
      </c>
      <c r="C9" s="734">
        <v>4</v>
      </c>
      <c r="D9" s="728"/>
      <c r="E9" s="728">
        <v>4</v>
      </c>
      <c r="F9" s="728"/>
      <c r="G9" s="728">
        <v>4</v>
      </c>
      <c r="H9" s="421"/>
      <c r="I9" s="382"/>
      <c r="J9" s="213"/>
      <c r="K9" s="213"/>
      <c r="L9" s="213"/>
      <c r="M9" s="728">
        <v>2</v>
      </c>
      <c r="N9" s="383"/>
      <c r="O9" s="374"/>
    </row>
    <row r="10" spans="1:15" ht="18" customHeight="1" x14ac:dyDescent="0.2">
      <c r="A10" s="724" t="s">
        <v>54</v>
      </c>
      <c r="B10" s="725" t="s">
        <v>52</v>
      </c>
      <c r="C10" s="382"/>
      <c r="D10" s="213"/>
      <c r="E10" s="213"/>
      <c r="F10" s="213"/>
      <c r="G10" s="213"/>
      <c r="H10" s="421"/>
      <c r="I10" s="382"/>
      <c r="J10" s="213"/>
      <c r="K10" s="725">
        <v>4</v>
      </c>
      <c r="L10" s="725"/>
      <c r="M10" s="725">
        <v>2</v>
      </c>
      <c r="N10" s="383"/>
      <c r="O10" s="374"/>
    </row>
    <row r="11" spans="1:15" ht="18" customHeight="1" x14ac:dyDescent="0.2">
      <c r="A11" s="729" t="s">
        <v>54</v>
      </c>
      <c r="B11" s="730" t="s">
        <v>293</v>
      </c>
      <c r="C11" s="382"/>
      <c r="D11" s="213"/>
      <c r="E11" s="213"/>
      <c r="F11" s="213"/>
      <c r="G11" s="213"/>
      <c r="H11" s="421"/>
      <c r="I11" s="382"/>
      <c r="J11" s="213"/>
      <c r="K11" s="728">
        <v>4</v>
      </c>
      <c r="L11" s="728"/>
      <c r="M11" s="728">
        <v>4</v>
      </c>
      <c r="N11" s="383"/>
      <c r="O11" s="374"/>
    </row>
    <row r="12" spans="1:15" ht="18" customHeight="1" x14ac:dyDescent="0.2">
      <c r="A12" s="411"/>
      <c r="B12" s="174"/>
      <c r="C12" s="382"/>
      <c r="D12" s="213"/>
      <c r="E12" s="213"/>
      <c r="F12" s="213"/>
      <c r="G12" s="213"/>
      <c r="H12" s="421"/>
      <c r="I12" s="382"/>
      <c r="J12" s="213"/>
      <c r="K12" s="213"/>
      <c r="L12" s="213"/>
      <c r="M12" s="213"/>
      <c r="N12" s="383"/>
      <c r="O12" s="374"/>
    </row>
    <row r="13" spans="1:15" ht="18" customHeight="1" x14ac:dyDescent="0.2">
      <c r="A13" s="724" t="s">
        <v>55</v>
      </c>
      <c r="B13" s="725" t="s">
        <v>52</v>
      </c>
      <c r="C13" s="382"/>
      <c r="D13" s="213"/>
      <c r="E13" s="213"/>
      <c r="F13" s="213"/>
      <c r="G13" s="213"/>
      <c r="H13" s="421"/>
      <c r="I13" s="726">
        <v>4</v>
      </c>
      <c r="J13" s="725"/>
      <c r="K13" s="725">
        <v>4</v>
      </c>
      <c r="L13" s="725"/>
      <c r="M13" s="725">
        <v>2</v>
      </c>
      <c r="N13" s="383"/>
      <c r="O13" s="374"/>
    </row>
    <row r="14" spans="1:15" ht="18" customHeight="1" x14ac:dyDescent="0.2">
      <c r="A14" s="729" t="s">
        <v>55</v>
      </c>
      <c r="B14" s="730" t="s">
        <v>293</v>
      </c>
      <c r="C14" s="734">
        <v>4</v>
      </c>
      <c r="D14" s="728"/>
      <c r="E14" s="728">
        <v>4</v>
      </c>
      <c r="F14" s="728"/>
      <c r="G14" s="728">
        <v>4</v>
      </c>
      <c r="H14" s="421"/>
      <c r="I14" s="382"/>
      <c r="J14" s="213"/>
      <c r="K14" s="213"/>
      <c r="L14" s="213"/>
      <c r="M14" s="728">
        <v>6</v>
      </c>
      <c r="N14" s="383"/>
      <c r="O14" s="374"/>
    </row>
    <row r="15" spans="1:15" ht="18" customHeight="1" x14ac:dyDescent="0.2">
      <c r="A15" s="729" t="s">
        <v>519</v>
      </c>
      <c r="B15" s="730" t="s">
        <v>520</v>
      </c>
      <c r="C15" s="734">
        <v>8</v>
      </c>
      <c r="D15" s="728"/>
      <c r="E15" s="728">
        <v>8</v>
      </c>
      <c r="F15" s="728"/>
      <c r="G15" s="728">
        <v>8</v>
      </c>
      <c r="H15" s="421"/>
      <c r="I15" s="734">
        <v>4</v>
      </c>
      <c r="J15" s="728"/>
      <c r="K15" s="728">
        <v>4</v>
      </c>
      <c r="L15" s="213"/>
      <c r="M15" s="213"/>
      <c r="N15" s="383"/>
      <c r="O15" s="374"/>
    </row>
    <row r="16" spans="1:15" ht="18" customHeight="1" x14ac:dyDescent="0.2">
      <c r="A16" s="724" t="s">
        <v>56</v>
      </c>
      <c r="B16" s="725" t="s">
        <v>52</v>
      </c>
      <c r="C16" s="382"/>
      <c r="D16" s="213"/>
      <c r="E16" s="213"/>
      <c r="F16" s="213"/>
      <c r="G16" s="213"/>
      <c r="H16" s="421"/>
      <c r="I16" s="726">
        <v>4</v>
      </c>
      <c r="J16" s="725"/>
      <c r="K16" s="725">
        <v>4</v>
      </c>
      <c r="L16" s="725"/>
      <c r="M16" s="725">
        <v>2</v>
      </c>
      <c r="N16" s="383"/>
      <c r="O16" s="374"/>
    </row>
    <row r="17" spans="1:15" ht="18" customHeight="1" x14ac:dyDescent="0.2">
      <c r="A17" s="729" t="s">
        <v>518</v>
      </c>
      <c r="B17" s="730" t="s">
        <v>521</v>
      </c>
      <c r="C17" s="734">
        <v>8</v>
      </c>
      <c r="D17" s="728"/>
      <c r="E17" s="728">
        <v>8</v>
      </c>
      <c r="F17" s="728"/>
      <c r="G17" s="728">
        <v>8</v>
      </c>
      <c r="H17" s="421"/>
      <c r="I17" s="734">
        <v>4</v>
      </c>
      <c r="J17" s="728"/>
      <c r="K17" s="728">
        <v>4</v>
      </c>
      <c r="L17" s="213"/>
      <c r="M17" s="213"/>
      <c r="N17" s="383"/>
      <c r="O17" s="374"/>
    </row>
    <row r="18" spans="1:15" ht="18" customHeight="1" x14ac:dyDescent="0.2">
      <c r="A18" s="729" t="s">
        <v>574</v>
      </c>
      <c r="B18" s="730" t="s">
        <v>567</v>
      </c>
      <c r="C18" s="734">
        <v>4</v>
      </c>
      <c r="D18" s="728"/>
      <c r="E18" s="728">
        <v>4</v>
      </c>
      <c r="F18" s="728"/>
      <c r="G18" s="728">
        <v>4</v>
      </c>
      <c r="H18" s="735"/>
      <c r="I18" s="382"/>
      <c r="J18" s="213"/>
      <c r="K18" s="213"/>
      <c r="L18" s="213"/>
      <c r="M18" s="728">
        <v>6</v>
      </c>
      <c r="N18" s="383"/>
      <c r="O18" s="374"/>
    </row>
    <row r="19" spans="1:15" ht="18" customHeight="1" x14ac:dyDescent="0.2">
      <c r="A19" s="729" t="s">
        <v>56</v>
      </c>
      <c r="B19" s="730" t="s">
        <v>293</v>
      </c>
      <c r="C19" s="734">
        <v>4</v>
      </c>
      <c r="D19" s="728"/>
      <c r="E19" s="728">
        <v>4</v>
      </c>
      <c r="F19" s="728"/>
      <c r="G19" s="728">
        <v>4</v>
      </c>
      <c r="H19" s="735"/>
      <c r="I19" s="734">
        <v>6</v>
      </c>
      <c r="J19" s="213"/>
      <c r="K19" s="213"/>
      <c r="L19" s="213"/>
      <c r="M19" s="213"/>
      <c r="N19" s="383"/>
      <c r="O19" s="374"/>
    </row>
    <row r="20" spans="1:15" ht="18" customHeight="1" x14ac:dyDescent="0.2">
      <c r="A20" s="729" t="s">
        <v>57</v>
      </c>
      <c r="B20" s="730" t="s">
        <v>293</v>
      </c>
      <c r="C20" s="734">
        <v>4</v>
      </c>
      <c r="D20" s="728"/>
      <c r="E20" s="728">
        <v>4</v>
      </c>
      <c r="F20" s="728"/>
      <c r="G20" s="728">
        <v>4</v>
      </c>
      <c r="H20" s="735"/>
      <c r="I20" s="734">
        <v>6</v>
      </c>
      <c r="J20" s="213"/>
      <c r="K20" s="213"/>
      <c r="L20" s="213"/>
      <c r="M20" s="213"/>
      <c r="N20" s="383"/>
      <c r="O20" s="374"/>
    </row>
    <row r="21" spans="1:15" ht="18" customHeight="1" x14ac:dyDescent="0.2">
      <c r="A21" s="411"/>
      <c r="B21" s="174"/>
      <c r="C21" s="382"/>
      <c r="D21" s="213"/>
      <c r="E21" s="213"/>
      <c r="F21" s="213"/>
      <c r="G21" s="213"/>
      <c r="H21" s="421"/>
      <c r="I21" s="382"/>
      <c r="J21" s="213"/>
      <c r="K21" s="213"/>
      <c r="L21" s="213"/>
      <c r="M21" s="213"/>
      <c r="N21" s="383"/>
      <c r="O21" s="374"/>
    </row>
    <row r="22" spans="1:15" ht="18" customHeight="1" x14ac:dyDescent="0.2">
      <c r="A22" s="724" t="s">
        <v>57</v>
      </c>
      <c r="B22" s="725" t="s">
        <v>52</v>
      </c>
      <c r="C22" s="382"/>
      <c r="D22" s="213"/>
      <c r="E22" s="213"/>
      <c r="F22" s="213"/>
      <c r="G22" s="213"/>
      <c r="H22" s="421"/>
      <c r="I22" s="726">
        <v>4</v>
      </c>
      <c r="J22" s="725"/>
      <c r="K22" s="725">
        <v>4</v>
      </c>
      <c r="L22" s="725"/>
      <c r="M22" s="725">
        <v>2</v>
      </c>
      <c r="N22" s="383"/>
      <c r="O22" s="374"/>
    </row>
    <row r="23" spans="1:15" ht="18" customHeight="1" x14ac:dyDescent="0.2">
      <c r="A23" s="729" t="s">
        <v>571</v>
      </c>
      <c r="B23" s="730" t="s">
        <v>572</v>
      </c>
      <c r="C23" s="382"/>
      <c r="D23" s="213"/>
      <c r="E23" s="213"/>
      <c r="F23" s="213"/>
      <c r="G23" s="213"/>
      <c r="H23" s="421"/>
      <c r="I23" s="382"/>
      <c r="J23" s="213"/>
      <c r="K23" s="213">
        <v>2</v>
      </c>
      <c r="L23" s="213"/>
      <c r="M23" s="213"/>
      <c r="N23" s="383"/>
      <c r="O23" s="374"/>
    </row>
    <row r="24" spans="1:15" ht="18" customHeight="1" x14ac:dyDescent="0.2">
      <c r="A24" s="410" t="s">
        <v>58</v>
      </c>
      <c r="B24" s="71"/>
      <c r="C24" s="381">
        <f>SUM(C6:C22)</f>
        <v>36</v>
      </c>
      <c r="D24" s="90"/>
      <c r="E24" s="90">
        <f>SUM(E6:E22)</f>
        <v>36</v>
      </c>
      <c r="F24" s="90"/>
      <c r="G24" s="90">
        <f>SUM(G6:G22)</f>
        <v>36</v>
      </c>
      <c r="H24" s="432"/>
      <c r="I24" s="381">
        <f>SUM(I6:I23)</f>
        <v>34</v>
      </c>
      <c r="J24" s="90"/>
      <c r="K24" s="90">
        <f>SUM(K6:K23)</f>
        <v>32</v>
      </c>
      <c r="L24" s="90"/>
      <c r="M24" s="90">
        <f>SUM(M6:M23)</f>
        <v>30</v>
      </c>
      <c r="N24" s="383"/>
      <c r="O24" s="373"/>
    </row>
    <row r="25" spans="1:15" ht="13.5" thickBot="1" x14ac:dyDescent="0.25">
      <c r="A25" s="412"/>
      <c r="B25" s="413"/>
      <c r="C25" s="384">
        <f>C24/2</f>
        <v>18</v>
      </c>
      <c r="D25" s="385"/>
      <c r="E25" s="385">
        <f>E24/2</f>
        <v>18</v>
      </c>
      <c r="F25" s="385"/>
      <c r="G25" s="385">
        <f>G24/2</f>
        <v>18</v>
      </c>
      <c r="H25" s="433"/>
      <c r="I25" s="384">
        <f>I24/2</f>
        <v>17</v>
      </c>
      <c r="J25" s="385"/>
      <c r="K25" s="385">
        <f>K24/2</f>
        <v>16</v>
      </c>
      <c r="L25" s="385"/>
      <c r="M25" s="385">
        <f>M24/2</f>
        <v>15</v>
      </c>
      <c r="N25" s="386"/>
      <c r="O25" s="375">
        <f>SUM(C25:N25)</f>
        <v>102</v>
      </c>
    </row>
  </sheetData>
  <customSheetViews>
    <customSheetView guid="{32D1E7BF-E367-4F47-AECB-CBEFA55FAD2E}">
      <selection activeCell="N9" sqref="N9"/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A1:O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P48"/>
  <sheetViews>
    <sheetView topLeftCell="A2" zoomScaleNormal="100" workbookViewId="0">
      <selection activeCell="A2" sqref="A2:D2"/>
    </sheetView>
  </sheetViews>
  <sheetFormatPr baseColWidth="10" defaultRowHeight="12.75" x14ac:dyDescent="0.2"/>
  <cols>
    <col min="1" max="1" width="6" style="222" bestFit="1" customWidth="1"/>
    <col min="2" max="2" width="10.5703125" style="219" bestFit="1" customWidth="1"/>
    <col min="3" max="16384" width="11.42578125" style="219"/>
  </cols>
  <sheetData>
    <row r="1" spans="1:16" s="235" customFormat="1" ht="24.75" customHeight="1" thickBot="1" x14ac:dyDescent="0.25">
      <c r="A1" s="635" t="s">
        <v>523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7"/>
    </row>
    <row r="2" spans="1:16" ht="23.25" customHeight="1" x14ac:dyDescent="0.2">
      <c r="A2" s="622" t="s">
        <v>286</v>
      </c>
      <c r="B2" s="623"/>
      <c r="C2" s="623"/>
      <c r="D2" s="624"/>
      <c r="E2" s="622" t="s">
        <v>288</v>
      </c>
      <c r="F2" s="623"/>
      <c r="G2" s="623"/>
      <c r="H2" s="624"/>
      <c r="I2" s="622" t="s">
        <v>287</v>
      </c>
      <c r="J2" s="623"/>
      <c r="K2" s="623"/>
      <c r="L2" s="624"/>
    </row>
    <row r="3" spans="1:16" x14ac:dyDescent="0.2">
      <c r="A3" s="220" t="s">
        <v>282</v>
      </c>
      <c r="B3" s="231" t="s">
        <v>283</v>
      </c>
      <c r="C3" s="231" t="s">
        <v>285</v>
      </c>
      <c r="D3" s="232" t="s">
        <v>284</v>
      </c>
      <c r="E3" s="220" t="s">
        <v>282</v>
      </c>
      <c r="F3" s="231" t="s">
        <v>283</v>
      </c>
      <c r="G3" s="231" t="s">
        <v>285</v>
      </c>
      <c r="H3" s="232" t="s">
        <v>284</v>
      </c>
      <c r="I3" s="220" t="s">
        <v>282</v>
      </c>
      <c r="J3" s="231" t="s">
        <v>283</v>
      </c>
      <c r="K3" s="231" t="s">
        <v>285</v>
      </c>
      <c r="L3" s="232" t="s">
        <v>284</v>
      </c>
    </row>
    <row r="4" spans="1:16" ht="12.75" customHeight="1" x14ac:dyDescent="0.2">
      <c r="A4" s="220">
        <v>1</v>
      </c>
      <c r="B4" s="631" t="s">
        <v>421</v>
      </c>
      <c r="C4" s="631" t="s">
        <v>443</v>
      </c>
      <c r="D4" s="620" t="s">
        <v>420</v>
      </c>
      <c r="E4" s="334">
        <v>1</v>
      </c>
      <c r="F4" s="626" t="s">
        <v>423</v>
      </c>
      <c r="G4" s="626" t="s">
        <v>422</v>
      </c>
      <c r="H4" s="620" t="s">
        <v>424</v>
      </c>
      <c r="I4" s="334">
        <v>1</v>
      </c>
      <c r="J4" s="613" t="s">
        <v>419</v>
      </c>
      <c r="K4" s="626" t="s">
        <v>417</v>
      </c>
      <c r="L4" s="615" t="s">
        <v>418</v>
      </c>
    </row>
    <row r="5" spans="1:16" x14ac:dyDescent="0.2">
      <c r="A5" s="220">
        <v>2</v>
      </c>
      <c r="B5" s="632"/>
      <c r="C5" s="632"/>
      <c r="D5" s="621"/>
      <c r="E5" s="334">
        <v>2</v>
      </c>
      <c r="F5" s="630"/>
      <c r="G5" s="630"/>
      <c r="H5" s="621"/>
      <c r="I5" s="334">
        <v>2</v>
      </c>
      <c r="J5" s="625"/>
      <c r="K5" s="627"/>
      <c r="L5" s="628"/>
    </row>
    <row r="6" spans="1:16" ht="12.75" customHeight="1" x14ac:dyDescent="0.2">
      <c r="A6" s="220">
        <v>3</v>
      </c>
      <c r="B6" s="617"/>
      <c r="C6" s="618"/>
      <c r="D6" s="619"/>
      <c r="E6" s="334">
        <v>3</v>
      </c>
      <c r="F6" s="617" t="s">
        <v>413</v>
      </c>
      <c r="G6" s="613" t="s">
        <v>411</v>
      </c>
      <c r="H6" s="629" t="s">
        <v>412</v>
      </c>
      <c r="I6" s="334">
        <v>3</v>
      </c>
      <c r="J6" s="631" t="s">
        <v>427</v>
      </c>
      <c r="K6" s="631" t="s">
        <v>425</v>
      </c>
      <c r="L6" s="620" t="s">
        <v>426</v>
      </c>
    </row>
    <row r="7" spans="1:16" x14ac:dyDescent="0.2">
      <c r="A7" s="220">
        <v>4</v>
      </c>
      <c r="B7" s="614"/>
      <c r="C7" s="618"/>
      <c r="D7" s="619"/>
      <c r="E7" s="334">
        <v>4</v>
      </c>
      <c r="F7" s="614"/>
      <c r="G7" s="614"/>
      <c r="H7" s="619"/>
      <c r="I7" s="334">
        <v>4</v>
      </c>
      <c r="J7" s="632"/>
      <c r="K7" s="632"/>
      <c r="L7" s="621"/>
    </row>
    <row r="8" spans="1:16" x14ac:dyDescent="0.2">
      <c r="A8" s="220">
        <v>5</v>
      </c>
      <c r="B8" s="631" t="s">
        <v>431</v>
      </c>
      <c r="C8" s="631" t="s">
        <v>428</v>
      </c>
      <c r="D8" s="620" t="s">
        <v>429</v>
      </c>
      <c r="E8" s="334">
        <v>5</v>
      </c>
      <c r="F8" s="631" t="s">
        <v>432</v>
      </c>
      <c r="G8" s="631" t="s">
        <v>430</v>
      </c>
      <c r="H8" s="620" t="s">
        <v>428</v>
      </c>
      <c r="I8" s="334">
        <v>5</v>
      </c>
      <c r="J8" s="631" t="s">
        <v>433</v>
      </c>
      <c r="K8" s="631" t="s">
        <v>429</v>
      </c>
      <c r="L8" s="620" t="s">
        <v>430</v>
      </c>
    </row>
    <row r="9" spans="1:16" x14ac:dyDescent="0.2">
      <c r="A9" s="220">
        <v>6</v>
      </c>
      <c r="B9" s="632"/>
      <c r="C9" s="632"/>
      <c r="D9" s="621"/>
      <c r="E9" s="334">
        <v>6</v>
      </c>
      <c r="F9" s="632"/>
      <c r="G9" s="632"/>
      <c r="H9" s="621"/>
      <c r="I9" s="334">
        <v>6</v>
      </c>
      <c r="J9" s="632"/>
      <c r="K9" s="632"/>
      <c r="L9" s="621"/>
    </row>
    <row r="10" spans="1:16" ht="13.5" x14ac:dyDescent="0.25">
      <c r="A10" s="220">
        <v>7</v>
      </c>
      <c r="B10" s="631" t="s">
        <v>434</v>
      </c>
      <c r="C10" s="631" t="s">
        <v>437</v>
      </c>
      <c r="D10" s="620" t="s">
        <v>438</v>
      </c>
      <c r="E10" s="334">
        <v>7</v>
      </c>
      <c r="F10" s="631" t="s">
        <v>435</v>
      </c>
      <c r="G10" s="631" t="s">
        <v>439</v>
      </c>
      <c r="H10" s="620" t="s">
        <v>437</v>
      </c>
      <c r="I10" s="334">
        <v>7</v>
      </c>
      <c r="J10" s="631" t="s">
        <v>436</v>
      </c>
      <c r="K10" s="631" t="s">
        <v>438</v>
      </c>
      <c r="L10" s="620" t="s">
        <v>440</v>
      </c>
      <c r="N10" s="77"/>
      <c r="O10" s="77"/>
    </row>
    <row r="11" spans="1:16" x14ac:dyDescent="0.2">
      <c r="A11" s="220">
        <v>8</v>
      </c>
      <c r="B11" s="632"/>
      <c r="C11" s="632"/>
      <c r="D11" s="621"/>
      <c r="E11" s="334">
        <v>8</v>
      </c>
      <c r="F11" s="632"/>
      <c r="G11" s="632"/>
      <c r="H11" s="621"/>
      <c r="I11" s="334">
        <v>8</v>
      </c>
      <c r="J11" s="632"/>
      <c r="K11" s="632"/>
      <c r="L11" s="621"/>
      <c r="N11" s="335"/>
      <c r="O11" s="335"/>
      <c r="P11" s="335"/>
    </row>
    <row r="12" spans="1:16" x14ac:dyDescent="0.2">
      <c r="A12" s="220">
        <v>9</v>
      </c>
      <c r="B12" s="631" t="s">
        <v>399</v>
      </c>
      <c r="C12" s="631" t="s">
        <v>398</v>
      </c>
      <c r="D12" s="620" t="s">
        <v>397</v>
      </c>
      <c r="E12" s="334">
        <v>9</v>
      </c>
      <c r="F12" s="631" t="s">
        <v>405</v>
      </c>
      <c r="G12" s="631" t="s">
        <v>403</v>
      </c>
      <c r="H12" s="620" t="s">
        <v>404</v>
      </c>
      <c r="I12" s="334">
        <v>9</v>
      </c>
      <c r="J12" s="631" t="s">
        <v>444</v>
      </c>
      <c r="K12" s="631" t="s">
        <v>441</v>
      </c>
      <c r="L12" s="620" t="s">
        <v>442</v>
      </c>
      <c r="N12" s="335"/>
      <c r="O12" s="335"/>
      <c r="P12" s="335"/>
    </row>
    <row r="13" spans="1:16" x14ac:dyDescent="0.2">
      <c r="A13" s="220">
        <v>10</v>
      </c>
      <c r="B13" s="631"/>
      <c r="C13" s="631"/>
      <c r="D13" s="621"/>
      <c r="E13" s="334">
        <v>10</v>
      </c>
      <c r="F13" s="631"/>
      <c r="G13" s="631"/>
      <c r="H13" s="621"/>
      <c r="I13" s="334">
        <v>10</v>
      </c>
      <c r="J13" s="632"/>
      <c r="K13" s="632"/>
      <c r="L13" s="621"/>
      <c r="N13" s="335"/>
      <c r="O13" s="336"/>
      <c r="P13" s="336"/>
    </row>
    <row r="14" spans="1:16" x14ac:dyDescent="0.2">
      <c r="A14" s="220">
        <v>11</v>
      </c>
      <c r="B14" s="626" t="s">
        <v>401</v>
      </c>
      <c r="C14" s="631" t="s">
        <v>400</v>
      </c>
      <c r="D14" s="620" t="s">
        <v>402</v>
      </c>
      <c r="E14" s="334">
        <v>11</v>
      </c>
      <c r="F14" s="626" t="s">
        <v>408</v>
      </c>
      <c r="G14" s="631" t="s">
        <v>406</v>
      </c>
      <c r="H14" s="620" t="s">
        <v>407</v>
      </c>
      <c r="I14" s="334">
        <v>11</v>
      </c>
      <c r="J14" s="633" t="s">
        <v>446</v>
      </c>
      <c r="K14" s="626" t="s">
        <v>445</v>
      </c>
      <c r="L14" s="620" t="s">
        <v>447</v>
      </c>
      <c r="N14" s="335"/>
      <c r="O14" s="335"/>
      <c r="P14" s="335"/>
    </row>
    <row r="15" spans="1:16" x14ac:dyDescent="0.2">
      <c r="A15" s="220">
        <v>12</v>
      </c>
      <c r="B15" s="630"/>
      <c r="C15" s="632"/>
      <c r="D15" s="621"/>
      <c r="E15" s="334">
        <v>12</v>
      </c>
      <c r="F15" s="630"/>
      <c r="G15" s="632"/>
      <c r="H15" s="621"/>
      <c r="I15" s="334">
        <v>12</v>
      </c>
      <c r="J15" s="630"/>
      <c r="K15" s="630"/>
      <c r="L15" s="621"/>
    </row>
    <row r="16" spans="1:16" ht="12.75" customHeight="1" x14ac:dyDescent="0.2">
      <c r="A16" s="220">
        <v>13</v>
      </c>
      <c r="B16" s="631" t="s">
        <v>450</v>
      </c>
      <c r="C16" s="631" t="s">
        <v>448</v>
      </c>
      <c r="D16" s="620" t="s">
        <v>449</v>
      </c>
      <c r="E16" s="334">
        <v>13</v>
      </c>
      <c r="F16" s="626" t="s">
        <v>410</v>
      </c>
      <c r="G16" s="631" t="s">
        <v>296</v>
      </c>
      <c r="H16" s="620" t="s">
        <v>409</v>
      </c>
      <c r="I16" s="334">
        <v>13</v>
      </c>
      <c r="J16" s="633" t="s">
        <v>454</v>
      </c>
      <c r="K16" s="626" t="s">
        <v>455</v>
      </c>
      <c r="L16" s="620" t="s">
        <v>424</v>
      </c>
    </row>
    <row r="17" spans="1:12" x14ac:dyDescent="0.2">
      <c r="A17" s="220">
        <v>14</v>
      </c>
      <c r="B17" s="632"/>
      <c r="C17" s="632"/>
      <c r="D17" s="621"/>
      <c r="E17" s="334">
        <v>14</v>
      </c>
      <c r="F17" s="630"/>
      <c r="G17" s="632"/>
      <c r="H17" s="621"/>
      <c r="I17" s="334">
        <v>14</v>
      </c>
      <c r="J17" s="630"/>
      <c r="K17" s="630"/>
      <c r="L17" s="621"/>
    </row>
    <row r="18" spans="1:12" ht="12.75" customHeight="1" x14ac:dyDescent="0.2">
      <c r="A18" s="220">
        <v>15</v>
      </c>
      <c r="B18" s="631" t="s">
        <v>451</v>
      </c>
      <c r="C18" s="631" t="s">
        <v>452</v>
      </c>
      <c r="D18" s="620" t="s">
        <v>453</v>
      </c>
      <c r="E18" s="334">
        <v>15</v>
      </c>
      <c r="F18" s="613" t="s">
        <v>414</v>
      </c>
      <c r="G18" s="613" t="s">
        <v>415</v>
      </c>
      <c r="H18" s="615" t="s">
        <v>416</v>
      </c>
      <c r="I18" s="334">
        <v>15</v>
      </c>
      <c r="J18" s="617" t="s">
        <v>456</v>
      </c>
      <c r="K18" s="618" t="s">
        <v>457</v>
      </c>
      <c r="L18" s="619" t="s">
        <v>458</v>
      </c>
    </row>
    <row r="19" spans="1:12" ht="13.5" thickBot="1" x14ac:dyDescent="0.25">
      <c r="A19" s="220">
        <v>16</v>
      </c>
      <c r="B19" s="632"/>
      <c r="C19" s="632"/>
      <c r="D19" s="621"/>
      <c r="E19" s="334">
        <v>16</v>
      </c>
      <c r="F19" s="614"/>
      <c r="G19" s="614"/>
      <c r="H19" s="616"/>
      <c r="I19" s="334">
        <v>16</v>
      </c>
      <c r="J19" s="614"/>
      <c r="K19" s="618"/>
      <c r="L19" s="619"/>
    </row>
    <row r="20" spans="1:12" ht="27" x14ac:dyDescent="0.2">
      <c r="A20" s="622" t="s">
        <v>289</v>
      </c>
      <c r="B20" s="623"/>
      <c r="C20" s="623"/>
      <c r="D20" s="624"/>
      <c r="E20" s="622" t="s">
        <v>290</v>
      </c>
      <c r="F20" s="623"/>
      <c r="G20" s="623"/>
      <c r="H20" s="624"/>
      <c r="I20" s="622" t="s">
        <v>291</v>
      </c>
      <c r="J20" s="623"/>
      <c r="K20" s="623"/>
      <c r="L20" s="624"/>
    </row>
    <row r="21" spans="1:12" x14ac:dyDescent="0.2">
      <c r="A21" s="220" t="s">
        <v>282</v>
      </c>
      <c r="B21" s="231" t="s">
        <v>283</v>
      </c>
      <c r="C21" s="231" t="s">
        <v>285</v>
      </c>
      <c r="D21" s="232" t="s">
        <v>284</v>
      </c>
      <c r="E21" s="220" t="s">
        <v>282</v>
      </c>
      <c r="F21" s="221" t="s">
        <v>283</v>
      </c>
      <c r="G21" s="221" t="s">
        <v>285</v>
      </c>
      <c r="H21" s="218" t="s">
        <v>284</v>
      </c>
      <c r="I21" s="220" t="s">
        <v>282</v>
      </c>
      <c r="J21" s="221" t="s">
        <v>283</v>
      </c>
      <c r="K21" s="221" t="s">
        <v>285</v>
      </c>
      <c r="L21" s="218" t="s">
        <v>284</v>
      </c>
    </row>
    <row r="22" spans="1:12" ht="12.75" customHeight="1" x14ac:dyDescent="0.2">
      <c r="A22" s="220">
        <v>17</v>
      </c>
      <c r="B22" s="634"/>
      <c r="C22" s="634"/>
      <c r="D22" s="629"/>
      <c r="E22" s="220">
        <v>17</v>
      </c>
      <c r="F22" s="617"/>
      <c r="G22" s="613"/>
      <c r="H22" s="629"/>
      <c r="I22" s="220">
        <v>17</v>
      </c>
      <c r="J22" s="613"/>
      <c r="K22" s="626"/>
      <c r="L22" s="615"/>
    </row>
    <row r="23" spans="1:12" x14ac:dyDescent="0.2">
      <c r="A23" s="220">
        <v>18</v>
      </c>
      <c r="B23" s="634"/>
      <c r="C23" s="634"/>
      <c r="D23" s="619"/>
      <c r="E23" s="220">
        <v>18</v>
      </c>
      <c r="F23" s="614"/>
      <c r="G23" s="614"/>
      <c r="H23" s="619"/>
      <c r="I23" s="220">
        <v>18</v>
      </c>
      <c r="J23" s="625"/>
      <c r="K23" s="627"/>
      <c r="L23" s="628"/>
    </row>
    <row r="24" spans="1:12" x14ac:dyDescent="0.2">
      <c r="A24" s="220">
        <v>19</v>
      </c>
      <c r="B24" s="613"/>
      <c r="C24" s="634"/>
      <c r="D24" s="629"/>
      <c r="E24" s="220">
        <v>19</v>
      </c>
      <c r="F24" s="613"/>
      <c r="G24" s="613"/>
      <c r="H24" s="615"/>
      <c r="I24" s="220">
        <v>19</v>
      </c>
      <c r="J24" s="613"/>
      <c r="K24" s="613"/>
      <c r="L24" s="615"/>
    </row>
    <row r="25" spans="1:12" x14ac:dyDescent="0.2">
      <c r="A25" s="220">
        <v>20</v>
      </c>
      <c r="B25" s="614"/>
      <c r="C25" s="618"/>
      <c r="D25" s="619"/>
      <c r="E25" s="220">
        <v>20</v>
      </c>
      <c r="F25" s="614"/>
      <c r="G25" s="614"/>
      <c r="H25" s="616"/>
      <c r="I25" s="220">
        <v>20</v>
      </c>
      <c r="J25" s="614"/>
      <c r="K25" s="614"/>
      <c r="L25" s="616"/>
    </row>
    <row r="26" spans="1:12" ht="12.75" customHeight="1" x14ac:dyDescent="0.2">
      <c r="A26" s="220">
        <v>21</v>
      </c>
      <c r="B26" s="617"/>
      <c r="C26" s="618"/>
      <c r="D26" s="619"/>
      <c r="E26" s="220">
        <v>21</v>
      </c>
      <c r="F26" s="613"/>
      <c r="G26" s="634"/>
      <c r="H26" s="629"/>
      <c r="I26" s="220">
        <v>21</v>
      </c>
      <c r="J26" s="617"/>
      <c r="K26" s="618"/>
      <c r="L26" s="619"/>
    </row>
    <row r="27" spans="1:12" x14ac:dyDescent="0.2">
      <c r="A27" s="220">
        <v>22</v>
      </c>
      <c r="B27" s="614"/>
      <c r="C27" s="618"/>
      <c r="D27" s="619"/>
      <c r="E27" s="220">
        <v>22</v>
      </c>
      <c r="F27" s="614"/>
      <c r="G27" s="618"/>
      <c r="H27" s="619"/>
      <c r="I27" s="220">
        <v>22</v>
      </c>
      <c r="J27" s="614"/>
      <c r="K27" s="618"/>
      <c r="L27" s="619"/>
    </row>
    <row r="28" spans="1:12" ht="12.75" customHeight="1" x14ac:dyDescent="0.2">
      <c r="A28" s="220">
        <v>23</v>
      </c>
      <c r="B28" s="634"/>
      <c r="C28" s="634"/>
      <c r="D28" s="629"/>
      <c r="E28" s="220">
        <v>23</v>
      </c>
      <c r="F28" s="617"/>
      <c r="G28" s="613"/>
      <c r="H28" s="629"/>
      <c r="I28" s="220">
        <v>23</v>
      </c>
      <c r="J28" s="613"/>
      <c r="K28" s="613"/>
      <c r="L28" s="615"/>
    </row>
    <row r="29" spans="1:12" ht="13.5" thickBot="1" x14ac:dyDescent="0.25">
      <c r="A29" s="220">
        <v>24</v>
      </c>
      <c r="B29" s="618"/>
      <c r="C29" s="618"/>
      <c r="D29" s="619"/>
      <c r="E29" s="220">
        <v>24</v>
      </c>
      <c r="F29" s="614"/>
      <c r="G29" s="614"/>
      <c r="H29" s="619"/>
      <c r="I29" s="220">
        <v>24</v>
      </c>
      <c r="J29" s="614"/>
      <c r="K29" s="614"/>
      <c r="L29" s="616"/>
    </row>
    <row r="30" spans="1:12" ht="27" thickBot="1" x14ac:dyDescent="0.25">
      <c r="A30" s="635" t="s">
        <v>522</v>
      </c>
      <c r="B30" s="636"/>
      <c r="C30" s="636"/>
      <c r="D30" s="636"/>
      <c r="E30" s="636"/>
      <c r="F30" s="636"/>
      <c r="G30" s="636"/>
      <c r="H30" s="636"/>
      <c r="I30" s="636"/>
      <c r="J30" s="636"/>
      <c r="K30" s="636"/>
      <c r="L30" s="637"/>
    </row>
    <row r="31" spans="1:12" ht="27" x14ac:dyDescent="0.2">
      <c r="A31" s="622" t="s">
        <v>286</v>
      </c>
      <c r="B31" s="623"/>
      <c r="C31" s="623"/>
      <c r="D31" s="624"/>
      <c r="E31" s="622" t="s">
        <v>288</v>
      </c>
      <c r="F31" s="623"/>
      <c r="G31" s="623"/>
      <c r="H31" s="624"/>
      <c r="I31" s="622" t="s">
        <v>287</v>
      </c>
      <c r="J31" s="623"/>
      <c r="K31" s="623"/>
      <c r="L31" s="624"/>
    </row>
    <row r="32" spans="1:12" x14ac:dyDescent="0.2">
      <c r="A32" s="220" t="s">
        <v>282</v>
      </c>
      <c r="B32" s="234" t="s">
        <v>283</v>
      </c>
      <c r="C32" s="234" t="s">
        <v>285</v>
      </c>
      <c r="D32" s="233" t="s">
        <v>284</v>
      </c>
      <c r="E32" s="220" t="s">
        <v>282</v>
      </c>
      <c r="F32" s="234" t="s">
        <v>283</v>
      </c>
      <c r="G32" s="234" t="s">
        <v>285</v>
      </c>
      <c r="H32" s="233" t="s">
        <v>284</v>
      </c>
      <c r="I32" s="220" t="s">
        <v>282</v>
      </c>
      <c r="J32" s="234" t="s">
        <v>283</v>
      </c>
      <c r="K32" s="234" t="s">
        <v>285</v>
      </c>
      <c r="L32" s="233" t="s">
        <v>284</v>
      </c>
    </row>
    <row r="33" spans="1:16" x14ac:dyDescent="0.2">
      <c r="A33" s="220">
        <v>1</v>
      </c>
      <c r="B33" s="634"/>
      <c r="C33" s="634"/>
      <c r="D33" s="629"/>
      <c r="E33" s="220">
        <v>1</v>
      </c>
      <c r="F33" s="634" t="s">
        <v>479</v>
      </c>
      <c r="G33" s="634" t="s">
        <v>484</v>
      </c>
      <c r="H33" s="629" t="s">
        <v>491</v>
      </c>
      <c r="I33" s="220">
        <v>1</v>
      </c>
      <c r="J33" s="634"/>
      <c r="K33" s="634"/>
      <c r="L33" s="629"/>
    </row>
    <row r="34" spans="1:16" x14ac:dyDescent="0.2">
      <c r="A34" s="220">
        <v>2</v>
      </c>
      <c r="B34" s="618"/>
      <c r="C34" s="618"/>
      <c r="D34" s="619"/>
      <c r="E34" s="220">
        <v>2</v>
      </c>
      <c r="F34" s="618"/>
      <c r="G34" s="618"/>
      <c r="H34" s="619"/>
      <c r="I34" s="220">
        <v>2</v>
      </c>
      <c r="J34" s="618"/>
      <c r="K34" s="618"/>
      <c r="L34" s="619"/>
    </row>
    <row r="35" spans="1:16" x14ac:dyDescent="0.2">
      <c r="A35" s="220">
        <v>3</v>
      </c>
      <c r="B35" s="634"/>
      <c r="C35" s="631"/>
      <c r="D35" s="629"/>
      <c r="E35" s="220">
        <v>3</v>
      </c>
      <c r="F35" s="634" t="s">
        <v>478</v>
      </c>
      <c r="G35" s="631" t="s">
        <v>485</v>
      </c>
      <c r="H35" s="629" t="s">
        <v>492</v>
      </c>
      <c r="I35" s="220">
        <v>3</v>
      </c>
      <c r="J35" s="634" t="s">
        <v>497</v>
      </c>
      <c r="K35" s="634" t="s">
        <v>502</v>
      </c>
      <c r="L35" s="629" t="s">
        <v>503</v>
      </c>
    </row>
    <row r="36" spans="1:16" x14ac:dyDescent="0.2">
      <c r="A36" s="220">
        <v>4</v>
      </c>
      <c r="B36" s="618"/>
      <c r="C36" s="632"/>
      <c r="D36" s="619"/>
      <c r="E36" s="220">
        <v>4</v>
      </c>
      <c r="F36" s="618"/>
      <c r="G36" s="632"/>
      <c r="H36" s="619"/>
      <c r="I36" s="220">
        <v>4</v>
      </c>
      <c r="J36" s="618"/>
      <c r="K36" s="618"/>
      <c r="L36" s="619"/>
    </row>
    <row r="37" spans="1:16" x14ac:dyDescent="0.2">
      <c r="A37" s="220">
        <v>5</v>
      </c>
      <c r="B37" s="634" t="s">
        <v>21</v>
      </c>
      <c r="C37" s="634" t="s">
        <v>464</v>
      </c>
      <c r="D37" s="629" t="s">
        <v>465</v>
      </c>
      <c r="E37" s="220">
        <v>5</v>
      </c>
      <c r="F37" s="634" t="s">
        <v>477</v>
      </c>
      <c r="G37" s="631" t="s">
        <v>486</v>
      </c>
      <c r="H37" s="629" t="s">
        <v>493</v>
      </c>
      <c r="I37" s="220">
        <v>5</v>
      </c>
      <c r="J37" s="634" t="s">
        <v>498</v>
      </c>
      <c r="K37" s="631" t="s">
        <v>504</v>
      </c>
      <c r="L37" s="629" t="s">
        <v>505</v>
      </c>
    </row>
    <row r="38" spans="1:16" x14ac:dyDescent="0.2">
      <c r="A38" s="220">
        <v>6</v>
      </c>
      <c r="B38" s="618"/>
      <c r="C38" s="618"/>
      <c r="D38" s="619"/>
      <c r="E38" s="220">
        <v>6</v>
      </c>
      <c r="F38" s="618"/>
      <c r="G38" s="632"/>
      <c r="H38" s="619"/>
      <c r="I38" s="220">
        <v>6</v>
      </c>
      <c r="J38" s="618"/>
      <c r="K38" s="632"/>
      <c r="L38" s="619"/>
    </row>
    <row r="39" spans="1:16" ht="12.75" customHeight="1" x14ac:dyDescent="0.2">
      <c r="A39" s="220">
        <v>7</v>
      </c>
      <c r="B39" s="613" t="s">
        <v>482</v>
      </c>
      <c r="C39" s="613" t="s">
        <v>470</v>
      </c>
      <c r="D39" s="615" t="s">
        <v>471</v>
      </c>
      <c r="E39" s="220">
        <v>7</v>
      </c>
      <c r="F39" s="617" t="s">
        <v>510</v>
      </c>
      <c r="G39" s="613" t="s">
        <v>511</v>
      </c>
      <c r="H39" s="629" t="s">
        <v>512</v>
      </c>
      <c r="I39" s="220">
        <v>7</v>
      </c>
      <c r="J39" s="617" t="s">
        <v>501</v>
      </c>
      <c r="K39" s="613" t="s">
        <v>508</v>
      </c>
      <c r="L39" s="629" t="s">
        <v>509</v>
      </c>
    </row>
    <row r="40" spans="1:16" x14ac:dyDescent="0.2">
      <c r="A40" s="220">
        <v>8</v>
      </c>
      <c r="B40" s="625"/>
      <c r="C40" s="625"/>
      <c r="D40" s="628"/>
      <c r="E40" s="220">
        <v>8</v>
      </c>
      <c r="F40" s="614"/>
      <c r="G40" s="614"/>
      <c r="H40" s="619"/>
      <c r="I40" s="220">
        <v>8</v>
      </c>
      <c r="J40" s="614"/>
      <c r="K40" s="614"/>
      <c r="L40" s="619"/>
      <c r="N40" s="617"/>
      <c r="O40" s="613"/>
      <c r="P40" s="629"/>
    </row>
    <row r="41" spans="1:16" x14ac:dyDescent="0.2">
      <c r="A41" s="220">
        <v>9</v>
      </c>
      <c r="B41" s="613" t="s">
        <v>481</v>
      </c>
      <c r="C41" s="613" t="s">
        <v>468</v>
      </c>
      <c r="D41" s="615" t="s">
        <v>469</v>
      </c>
      <c r="E41" s="220">
        <v>9</v>
      </c>
      <c r="F41" s="634" t="s">
        <v>474</v>
      </c>
      <c r="G41" s="634" t="s">
        <v>488</v>
      </c>
      <c r="H41" s="629" t="s">
        <v>494</v>
      </c>
      <c r="I41" s="220">
        <v>9</v>
      </c>
      <c r="J41" s="634" t="s">
        <v>500</v>
      </c>
      <c r="K41" s="634" t="s">
        <v>506</v>
      </c>
      <c r="L41" s="629" t="s">
        <v>507</v>
      </c>
      <c r="N41" s="614"/>
      <c r="O41" s="614"/>
      <c r="P41" s="619"/>
    </row>
    <row r="42" spans="1:16" x14ac:dyDescent="0.2">
      <c r="A42" s="220">
        <v>10</v>
      </c>
      <c r="B42" s="625"/>
      <c r="C42" s="625"/>
      <c r="D42" s="628"/>
      <c r="E42" s="220">
        <v>10</v>
      </c>
      <c r="F42" s="618"/>
      <c r="G42" s="618"/>
      <c r="H42" s="619"/>
      <c r="I42" s="220">
        <v>10</v>
      </c>
      <c r="J42" s="618"/>
      <c r="K42" s="618"/>
      <c r="L42" s="619"/>
    </row>
    <row r="43" spans="1:16" ht="12.75" customHeight="1" x14ac:dyDescent="0.2">
      <c r="A43" s="220">
        <v>11</v>
      </c>
      <c r="B43" s="634" t="s">
        <v>480</v>
      </c>
      <c r="C43" s="631" t="s">
        <v>466</v>
      </c>
      <c r="D43" s="629" t="s">
        <v>467</v>
      </c>
      <c r="E43" s="220">
        <v>11</v>
      </c>
      <c r="F43" s="634" t="s">
        <v>138</v>
      </c>
      <c r="G43" s="634" t="s">
        <v>487</v>
      </c>
      <c r="H43" s="629" t="s">
        <v>466</v>
      </c>
      <c r="I43" s="220">
        <v>11</v>
      </c>
      <c r="J43" s="634" t="s">
        <v>499</v>
      </c>
      <c r="K43" s="634" t="s">
        <v>467</v>
      </c>
      <c r="L43" s="629" t="s">
        <v>487</v>
      </c>
    </row>
    <row r="44" spans="1:16" x14ac:dyDescent="0.2">
      <c r="A44" s="220">
        <v>12</v>
      </c>
      <c r="B44" s="618"/>
      <c r="C44" s="632"/>
      <c r="D44" s="619"/>
      <c r="E44" s="220">
        <v>12</v>
      </c>
      <c r="F44" s="618"/>
      <c r="G44" s="618"/>
      <c r="H44" s="619"/>
      <c r="I44" s="220">
        <v>12</v>
      </c>
      <c r="J44" s="618"/>
      <c r="K44" s="618"/>
      <c r="L44" s="619"/>
    </row>
    <row r="45" spans="1:16" x14ac:dyDescent="0.2">
      <c r="A45" s="220">
        <v>13</v>
      </c>
      <c r="B45" s="617" t="s">
        <v>483</v>
      </c>
      <c r="C45" s="613" t="s">
        <v>472</v>
      </c>
      <c r="D45" s="615" t="s">
        <v>473</v>
      </c>
      <c r="E45" s="220">
        <v>13</v>
      </c>
      <c r="F45" s="617" t="s">
        <v>475</v>
      </c>
      <c r="G45" s="613" t="s">
        <v>489</v>
      </c>
      <c r="H45" s="629" t="s">
        <v>495</v>
      </c>
      <c r="I45" s="220">
        <v>13</v>
      </c>
      <c r="J45" s="617"/>
      <c r="K45" s="613"/>
      <c r="L45" s="629"/>
    </row>
    <row r="46" spans="1:16" x14ac:dyDescent="0.2">
      <c r="A46" s="220">
        <v>14</v>
      </c>
      <c r="B46" s="614"/>
      <c r="C46" s="625"/>
      <c r="D46" s="628"/>
      <c r="E46" s="220">
        <v>14</v>
      </c>
      <c r="F46" s="614"/>
      <c r="G46" s="614"/>
      <c r="H46" s="619"/>
      <c r="I46" s="220">
        <v>14</v>
      </c>
      <c r="J46" s="614"/>
      <c r="K46" s="614"/>
      <c r="L46" s="619"/>
    </row>
    <row r="47" spans="1:16" x14ac:dyDescent="0.2">
      <c r="A47" s="220">
        <v>15</v>
      </c>
      <c r="B47" s="617"/>
      <c r="C47" s="617"/>
      <c r="D47" s="638"/>
      <c r="E47" s="220">
        <v>15</v>
      </c>
      <c r="F47" s="617" t="s">
        <v>476</v>
      </c>
      <c r="G47" s="617" t="s">
        <v>490</v>
      </c>
      <c r="H47" s="638" t="s">
        <v>496</v>
      </c>
      <c r="I47" s="220">
        <v>15</v>
      </c>
      <c r="J47" s="617"/>
      <c r="K47" s="617"/>
      <c r="L47" s="638"/>
    </row>
    <row r="48" spans="1:16" x14ac:dyDescent="0.2">
      <c r="A48" s="220">
        <v>16</v>
      </c>
      <c r="B48" s="614"/>
      <c r="C48" s="614"/>
      <c r="D48" s="616"/>
      <c r="E48" s="220">
        <v>16</v>
      </c>
      <c r="F48" s="614"/>
      <c r="G48" s="614"/>
      <c r="H48" s="616"/>
      <c r="I48" s="220">
        <v>16</v>
      </c>
      <c r="J48" s="614"/>
      <c r="K48" s="614"/>
      <c r="L48" s="616"/>
    </row>
  </sheetData>
  <mergeCells count="194">
    <mergeCell ref="N40:N41"/>
    <mergeCell ref="O40:O41"/>
    <mergeCell ref="P40:P41"/>
    <mergeCell ref="A1:L1"/>
    <mergeCell ref="A30:L30"/>
    <mergeCell ref="B47:B48"/>
    <mergeCell ref="C47:C48"/>
    <mergeCell ref="D47:D48"/>
    <mergeCell ref="F47:F48"/>
    <mergeCell ref="G47:G48"/>
    <mergeCell ref="H47:H48"/>
    <mergeCell ref="J47:J48"/>
    <mergeCell ref="K47:K48"/>
    <mergeCell ref="L47:L48"/>
    <mergeCell ref="B45:B46"/>
    <mergeCell ref="C45:C46"/>
    <mergeCell ref="D45:D46"/>
    <mergeCell ref="F45:F46"/>
    <mergeCell ref="G45:G46"/>
    <mergeCell ref="H45:H46"/>
    <mergeCell ref="J45:J46"/>
    <mergeCell ref="K45:K46"/>
    <mergeCell ref="L45:L46"/>
    <mergeCell ref="B43:B44"/>
    <mergeCell ref="C43:C44"/>
    <mergeCell ref="D43:D44"/>
    <mergeCell ref="F43:F44"/>
    <mergeCell ref="G43:G44"/>
    <mergeCell ref="H43:H44"/>
    <mergeCell ref="J43:J44"/>
    <mergeCell ref="K43:K44"/>
    <mergeCell ref="L43:L44"/>
    <mergeCell ref="B41:B42"/>
    <mergeCell ref="C41:C42"/>
    <mergeCell ref="D41:D42"/>
    <mergeCell ref="F41:F42"/>
    <mergeCell ref="G41:G42"/>
    <mergeCell ref="H41:H42"/>
    <mergeCell ref="J41:J42"/>
    <mergeCell ref="K41:K42"/>
    <mergeCell ref="L41:L42"/>
    <mergeCell ref="B39:B40"/>
    <mergeCell ref="C39:C40"/>
    <mergeCell ref="D39:D40"/>
    <mergeCell ref="F39:F40"/>
    <mergeCell ref="G39:G40"/>
    <mergeCell ref="H39:H40"/>
    <mergeCell ref="J39:J40"/>
    <mergeCell ref="K39:K40"/>
    <mergeCell ref="L39:L40"/>
    <mergeCell ref="B37:B38"/>
    <mergeCell ref="C37:C38"/>
    <mergeCell ref="D37:D38"/>
    <mergeCell ref="F37:F38"/>
    <mergeCell ref="G37:G38"/>
    <mergeCell ref="H37:H38"/>
    <mergeCell ref="J37:J38"/>
    <mergeCell ref="K37:K38"/>
    <mergeCell ref="L37:L38"/>
    <mergeCell ref="B35:B36"/>
    <mergeCell ref="C35:C36"/>
    <mergeCell ref="D35:D36"/>
    <mergeCell ref="F35:F36"/>
    <mergeCell ref="G35:G36"/>
    <mergeCell ref="H35:H36"/>
    <mergeCell ref="J35:J36"/>
    <mergeCell ref="K35:K36"/>
    <mergeCell ref="L35:L36"/>
    <mergeCell ref="A31:D31"/>
    <mergeCell ref="E31:H31"/>
    <mergeCell ref="I31:L31"/>
    <mergeCell ref="B33:B34"/>
    <mergeCell ref="C33:C34"/>
    <mergeCell ref="D33:D34"/>
    <mergeCell ref="F33:F34"/>
    <mergeCell ref="G33:G34"/>
    <mergeCell ref="H33:H34"/>
    <mergeCell ref="J33:J34"/>
    <mergeCell ref="K33:K34"/>
    <mergeCell ref="L33:L34"/>
    <mergeCell ref="D10:D11"/>
    <mergeCell ref="D12:D13"/>
    <mergeCell ref="D14:D15"/>
    <mergeCell ref="A2:D2"/>
    <mergeCell ref="B22:B23"/>
    <mergeCell ref="C22:C23"/>
    <mergeCell ref="D22:D23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  <mergeCell ref="C16:C17"/>
    <mergeCell ref="D4:D5"/>
    <mergeCell ref="D6:D7"/>
    <mergeCell ref="D8:D9"/>
    <mergeCell ref="H18:H19"/>
    <mergeCell ref="E2:H2"/>
    <mergeCell ref="F4:F5"/>
    <mergeCell ref="G4:G5"/>
    <mergeCell ref="H4:H5"/>
    <mergeCell ref="F6:F7"/>
    <mergeCell ref="G6:G7"/>
    <mergeCell ref="H6:H7"/>
    <mergeCell ref="F8:F9"/>
    <mergeCell ref="G8:G9"/>
    <mergeCell ref="H8:H9"/>
    <mergeCell ref="F10:F11"/>
    <mergeCell ref="G10:G11"/>
    <mergeCell ref="H10:H11"/>
    <mergeCell ref="F12:F13"/>
    <mergeCell ref="G12:G13"/>
    <mergeCell ref="H12:H13"/>
    <mergeCell ref="F14:F15"/>
    <mergeCell ref="L14:L15"/>
    <mergeCell ref="J16:J17"/>
    <mergeCell ref="K16:K17"/>
    <mergeCell ref="H16:H17"/>
    <mergeCell ref="D24:D25"/>
    <mergeCell ref="D26:D27"/>
    <mergeCell ref="D28:D29"/>
    <mergeCell ref="A20:D20"/>
    <mergeCell ref="F22:F23"/>
    <mergeCell ref="G22:G23"/>
    <mergeCell ref="D16:D17"/>
    <mergeCell ref="B28:B29"/>
    <mergeCell ref="F24:F25"/>
    <mergeCell ref="F26:F27"/>
    <mergeCell ref="F28:F29"/>
    <mergeCell ref="G26:G27"/>
    <mergeCell ref="H26:H27"/>
    <mergeCell ref="G28:G29"/>
    <mergeCell ref="H28:H29"/>
    <mergeCell ref="C24:C25"/>
    <mergeCell ref="C26:C27"/>
    <mergeCell ref="C28:C29"/>
    <mergeCell ref="F18:F19"/>
    <mergeCell ref="G18:G19"/>
    <mergeCell ref="B26:B27"/>
    <mergeCell ref="K26:K27"/>
    <mergeCell ref="G16:G17"/>
    <mergeCell ref="I2:L2"/>
    <mergeCell ref="J4:J5"/>
    <mergeCell ref="K4:K5"/>
    <mergeCell ref="L4:L5"/>
    <mergeCell ref="J6:J7"/>
    <mergeCell ref="K6:K7"/>
    <mergeCell ref="L6:L7"/>
    <mergeCell ref="J8:J9"/>
    <mergeCell ref="E20:H20"/>
    <mergeCell ref="K8:K9"/>
    <mergeCell ref="L8:L9"/>
    <mergeCell ref="J10:J11"/>
    <mergeCell ref="K10:K11"/>
    <mergeCell ref="L10:L11"/>
    <mergeCell ref="J12:J13"/>
    <mergeCell ref="K12:K13"/>
    <mergeCell ref="L12:L13"/>
    <mergeCell ref="G14:G15"/>
    <mergeCell ref="H14:H15"/>
    <mergeCell ref="J14:J15"/>
    <mergeCell ref="K14:K15"/>
    <mergeCell ref="J28:J29"/>
    <mergeCell ref="K28:K29"/>
    <mergeCell ref="L28:L29"/>
    <mergeCell ref="J18:J19"/>
    <mergeCell ref="K18:K19"/>
    <mergeCell ref="B24:B25"/>
    <mergeCell ref="L26:L27"/>
    <mergeCell ref="L16:L17"/>
    <mergeCell ref="I20:L20"/>
    <mergeCell ref="J22:J23"/>
    <mergeCell ref="K22:K23"/>
    <mergeCell ref="L22:L23"/>
    <mergeCell ref="K24:K25"/>
    <mergeCell ref="L24:L25"/>
    <mergeCell ref="L18:L19"/>
    <mergeCell ref="J24:J25"/>
    <mergeCell ref="J26:J27"/>
    <mergeCell ref="H22:H23"/>
    <mergeCell ref="G24:G25"/>
    <mergeCell ref="H24:H25"/>
    <mergeCell ref="F16:F17"/>
    <mergeCell ref="B18:B19"/>
    <mergeCell ref="C18:C19"/>
    <mergeCell ref="D18:D19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160" orientation="portrait" r:id="rId1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33"/>
  <sheetViews>
    <sheetView workbookViewId="0">
      <selection activeCell="D7" sqref="D7"/>
    </sheetView>
  </sheetViews>
  <sheetFormatPr baseColWidth="10" defaultRowHeight="12.75" x14ac:dyDescent="0.2"/>
  <cols>
    <col min="3" max="3" width="13.85546875" customWidth="1"/>
  </cols>
  <sheetData>
    <row r="1" spans="1:7" ht="18" x14ac:dyDescent="0.25">
      <c r="A1" s="63" t="s">
        <v>306</v>
      </c>
    </row>
    <row r="3" spans="1:7" x14ac:dyDescent="0.2">
      <c r="B3" s="11" t="s">
        <v>106</v>
      </c>
    </row>
    <row r="5" spans="1:7" x14ac:dyDescent="0.2">
      <c r="B5" t="s">
        <v>107</v>
      </c>
      <c r="D5" s="64"/>
    </row>
    <row r="6" spans="1:7" x14ac:dyDescent="0.2">
      <c r="B6" t="s">
        <v>108</v>
      </c>
      <c r="C6" t="e">
        <f>Résultats!#REF!</f>
        <v>#REF!</v>
      </c>
      <c r="D6" s="65"/>
      <c r="F6" s="18"/>
    </row>
    <row r="7" spans="1:7" x14ac:dyDescent="0.2">
      <c r="B7" t="s">
        <v>109</v>
      </c>
      <c r="D7" s="66"/>
      <c r="F7" s="18"/>
    </row>
    <row r="8" spans="1:7" x14ac:dyDescent="0.2">
      <c r="G8" t="s">
        <v>117</v>
      </c>
    </row>
    <row r="9" spans="1:7" x14ac:dyDescent="0.2">
      <c r="B9" s="11" t="s">
        <v>110</v>
      </c>
    </row>
    <row r="11" spans="1:7" x14ac:dyDescent="0.2">
      <c r="B11" t="s">
        <v>107</v>
      </c>
      <c r="D11" s="64"/>
      <c r="F11" s="18"/>
    </row>
    <row r="12" spans="1:7" x14ac:dyDescent="0.2">
      <c r="B12" t="s">
        <v>108</v>
      </c>
      <c r="C12" t="str">
        <f>Résultats!K71</f>
        <v/>
      </c>
      <c r="D12" s="65"/>
      <c r="F12" s="18"/>
    </row>
    <row r="13" spans="1:7" x14ac:dyDescent="0.2">
      <c r="B13" t="s">
        <v>109</v>
      </c>
      <c r="C13" t="str">
        <f>Résultats!K68</f>
        <v/>
      </c>
      <c r="D13" s="66"/>
      <c r="F13" s="18"/>
    </row>
    <row r="14" spans="1:7" x14ac:dyDescent="0.2">
      <c r="B14" t="s">
        <v>111</v>
      </c>
      <c r="C14" t="str">
        <f>Résultats!K56</f>
        <v/>
      </c>
      <c r="D14" s="67"/>
      <c r="F14" s="18"/>
    </row>
    <row r="15" spans="1:7" x14ac:dyDescent="0.2">
      <c r="B15" t="s">
        <v>112</v>
      </c>
      <c r="C15" t="str">
        <f>Résultats!K38</f>
        <v/>
      </c>
      <c r="D15" s="68"/>
      <c r="F15" s="18"/>
    </row>
    <row r="16" spans="1:7" x14ac:dyDescent="0.2">
      <c r="B16" t="s">
        <v>113</v>
      </c>
      <c r="C16" t="str">
        <f>Résultats!K20</f>
        <v/>
      </c>
      <c r="D16" s="69"/>
      <c r="F16" s="18"/>
    </row>
    <row r="19" spans="1:7" ht="18" x14ac:dyDescent="0.25">
      <c r="A19" s="63" t="s">
        <v>114</v>
      </c>
    </row>
    <row r="21" spans="1:7" x14ac:dyDescent="0.2">
      <c r="B21" s="11" t="s">
        <v>106</v>
      </c>
      <c r="D21" s="64"/>
    </row>
    <row r="22" spans="1:7" x14ac:dyDescent="0.2">
      <c r="D22" s="64"/>
      <c r="G22" t="s">
        <v>117</v>
      </c>
    </row>
    <row r="23" spans="1:7" x14ac:dyDescent="0.2">
      <c r="B23" s="11" t="s">
        <v>110</v>
      </c>
      <c r="D23" s="64"/>
      <c r="F23" s="18"/>
    </row>
    <row r="24" spans="1:7" x14ac:dyDescent="0.2">
      <c r="D24" s="64"/>
      <c r="F24" s="18"/>
    </row>
    <row r="27" spans="1:7" ht="18" x14ac:dyDescent="0.25">
      <c r="A27" s="63" t="s">
        <v>115</v>
      </c>
    </row>
    <row r="29" spans="1:7" x14ac:dyDescent="0.2">
      <c r="B29" s="11" t="s">
        <v>106</v>
      </c>
      <c r="C29">
        <v>1</v>
      </c>
      <c r="D29" s="65"/>
    </row>
    <row r="30" spans="1:7" x14ac:dyDescent="0.2">
      <c r="B30" s="11"/>
      <c r="C30">
        <v>2</v>
      </c>
      <c r="D30" s="66"/>
    </row>
    <row r="32" spans="1:7" x14ac:dyDescent="0.2">
      <c r="B32" s="11" t="s">
        <v>110</v>
      </c>
      <c r="C32">
        <v>1</v>
      </c>
      <c r="D32" s="65"/>
      <c r="F32" s="18"/>
    </row>
    <row r="33" spans="3:6" x14ac:dyDescent="0.2">
      <c r="C33">
        <v>2</v>
      </c>
      <c r="D33" s="66"/>
      <c r="F33" s="18"/>
    </row>
  </sheetData>
  <customSheetViews>
    <customSheetView guid="{32D1E7BF-E367-4F47-AECB-CBEFA55FAD2E}">
      <selection activeCell="E30" sqref="E30"/>
      <pageMargins left="0.62" right="0.55000000000000004" top="0.984251969" bottom="0.984251969" header="0.49" footer="0.4921259845"/>
      <pageSetup paperSize="9" orientation="portrait" horizontalDpi="300" verticalDpi="300" r:id="rId1"/>
      <headerFooter alignWithMargins="0"/>
    </customSheetView>
  </customSheetViews>
  <phoneticPr fontId="13" type="noConversion"/>
  <pageMargins left="0.62" right="0.55000000000000004" top="0.984251969" bottom="0.984251969" header="0.49" footer="0.4921259845"/>
  <pageSetup paperSize="9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104"/>
  <sheetViews>
    <sheetView zoomScale="120" zoomScaleNormal="120" workbookViewId="0">
      <selection activeCell="G2" sqref="G2"/>
    </sheetView>
  </sheetViews>
  <sheetFormatPr baseColWidth="10" defaultRowHeight="12.75" x14ac:dyDescent="0.2"/>
  <cols>
    <col min="1" max="1" width="15.28515625" customWidth="1"/>
    <col min="2" max="2" width="11" customWidth="1"/>
    <col min="3" max="6" width="11.42578125" style="9"/>
  </cols>
  <sheetData>
    <row r="1" spans="1:6" ht="13.5" thickBot="1" x14ac:dyDescent="0.25">
      <c r="A1" t="s">
        <v>269</v>
      </c>
      <c r="B1" t="s">
        <v>270</v>
      </c>
      <c r="C1" s="9" t="s">
        <v>271</v>
      </c>
      <c r="D1" s="9" t="s">
        <v>272</v>
      </c>
      <c r="E1" s="9" t="s">
        <v>273</v>
      </c>
      <c r="F1" s="9" t="s">
        <v>274</v>
      </c>
    </row>
    <row r="2" spans="1:6" ht="13.5" x14ac:dyDescent="0.25">
      <c r="A2" s="183" t="s">
        <v>364</v>
      </c>
      <c r="B2" s="77" t="str">
        <f t="shared" ref="B2:B34" si="0">VLOOKUP(A2,clubs,2,TRUE)</f>
        <v>LX013</v>
      </c>
      <c r="C2" s="209" t="s">
        <v>388</v>
      </c>
      <c r="D2" s="209" t="s">
        <v>388</v>
      </c>
      <c r="E2" s="209" t="s">
        <v>388</v>
      </c>
      <c r="F2" s="210" t="s">
        <v>389</v>
      </c>
    </row>
    <row r="3" spans="1:6" ht="13.5" x14ac:dyDescent="0.25">
      <c r="A3" s="184" t="s">
        <v>308</v>
      </c>
      <c r="B3" s="77" t="str">
        <f t="shared" si="0"/>
        <v>LX059</v>
      </c>
      <c r="C3" s="189" t="s">
        <v>386</v>
      </c>
      <c r="D3" s="189" t="s">
        <v>21</v>
      </c>
      <c r="E3" s="189" t="s">
        <v>21</v>
      </c>
      <c r="F3" s="211" t="s">
        <v>23</v>
      </c>
    </row>
    <row r="4" spans="1:6" ht="13.5" x14ac:dyDescent="0.25">
      <c r="A4" s="184" t="s">
        <v>335</v>
      </c>
      <c r="B4" s="77" t="str">
        <f t="shared" si="0"/>
        <v>LX059</v>
      </c>
      <c r="C4" s="185" t="s">
        <v>23</v>
      </c>
      <c r="D4" s="185" t="s">
        <v>25</v>
      </c>
      <c r="E4" s="185" t="s">
        <v>25</v>
      </c>
      <c r="F4" s="186" t="s">
        <v>390</v>
      </c>
    </row>
    <row r="5" spans="1:6" ht="13.5" x14ac:dyDescent="0.25">
      <c r="A5" s="184" t="s">
        <v>356</v>
      </c>
      <c r="B5" s="77" t="str">
        <f t="shared" si="0"/>
        <v>LX059</v>
      </c>
      <c r="C5" s="189" t="s">
        <v>390</v>
      </c>
      <c r="D5" s="189" t="s">
        <v>392</v>
      </c>
      <c r="E5" s="189" t="s">
        <v>393</v>
      </c>
      <c r="F5" s="211" t="s">
        <v>393</v>
      </c>
    </row>
    <row r="6" spans="1:6" ht="13.5" x14ac:dyDescent="0.25">
      <c r="A6" s="184" t="s">
        <v>343</v>
      </c>
      <c r="B6" s="77" t="str">
        <f t="shared" si="0"/>
        <v>LX120</v>
      </c>
      <c r="C6" s="189" t="s">
        <v>391</v>
      </c>
      <c r="D6" s="189" t="s">
        <v>391</v>
      </c>
      <c r="E6" s="189" t="s">
        <v>391</v>
      </c>
      <c r="F6" s="211" t="s">
        <v>391</v>
      </c>
    </row>
    <row r="7" spans="1:6" ht="13.5" x14ac:dyDescent="0.25">
      <c r="A7" s="187" t="s">
        <v>342</v>
      </c>
      <c r="B7" s="77" t="str">
        <f t="shared" si="0"/>
        <v>LX120</v>
      </c>
      <c r="C7" s="189" t="s">
        <v>391</v>
      </c>
      <c r="D7" s="189" t="s">
        <v>391</v>
      </c>
      <c r="E7" s="189" t="s">
        <v>391</v>
      </c>
      <c r="F7" s="211" t="s">
        <v>391</v>
      </c>
    </row>
    <row r="8" spans="1:6" ht="13.5" x14ac:dyDescent="0.25">
      <c r="A8" s="184" t="s">
        <v>366</v>
      </c>
      <c r="B8" s="77" t="str">
        <f t="shared" si="0"/>
        <v>LX097</v>
      </c>
      <c r="C8" s="189" t="s">
        <v>25</v>
      </c>
      <c r="D8" s="189" t="s">
        <v>388</v>
      </c>
      <c r="E8" s="189" t="s">
        <v>388</v>
      </c>
      <c r="F8" s="211" t="s">
        <v>388</v>
      </c>
    </row>
    <row r="9" spans="1:6" ht="13.5" x14ac:dyDescent="0.25">
      <c r="A9" s="184" t="s">
        <v>314</v>
      </c>
      <c r="B9" s="77" t="str">
        <f t="shared" si="0"/>
        <v>LX008</v>
      </c>
      <c r="C9" s="189" t="s">
        <v>21</v>
      </c>
      <c r="D9" s="189" t="s">
        <v>25</v>
      </c>
      <c r="E9" s="189" t="s">
        <v>388</v>
      </c>
      <c r="F9" s="211" t="s">
        <v>388</v>
      </c>
    </row>
    <row r="10" spans="1:6" ht="13.5" x14ac:dyDescent="0.25">
      <c r="A10" s="184" t="s">
        <v>378</v>
      </c>
      <c r="B10" s="77" t="s">
        <v>220</v>
      </c>
      <c r="C10" s="189" t="s">
        <v>21</v>
      </c>
      <c r="D10" s="189" t="s">
        <v>387</v>
      </c>
      <c r="E10" s="189" t="s">
        <v>387</v>
      </c>
      <c r="F10" s="211" t="s">
        <v>23</v>
      </c>
    </row>
    <row r="11" spans="1:6" ht="13.5" x14ac:dyDescent="0.25">
      <c r="A11" s="184" t="s">
        <v>311</v>
      </c>
      <c r="B11" s="77" t="str">
        <f t="shared" si="0"/>
        <v>LX053</v>
      </c>
      <c r="C11" s="189" t="s">
        <v>25</v>
      </c>
      <c r="D11" s="189" t="s">
        <v>388</v>
      </c>
      <c r="E11" s="189" t="s">
        <v>389</v>
      </c>
      <c r="F11" s="211" t="s">
        <v>389</v>
      </c>
    </row>
    <row r="12" spans="1:6" ht="13.5" x14ac:dyDescent="0.25">
      <c r="A12" s="184" t="s">
        <v>319</v>
      </c>
      <c r="B12" s="77" t="str">
        <f t="shared" si="0"/>
        <v>LX053</v>
      </c>
      <c r="C12" s="189" t="s">
        <v>389</v>
      </c>
      <c r="D12" s="189" t="s">
        <v>389</v>
      </c>
      <c r="E12" s="189" t="s">
        <v>389</v>
      </c>
      <c r="F12" s="211" t="s">
        <v>395</v>
      </c>
    </row>
    <row r="13" spans="1:6" ht="13.5" x14ac:dyDescent="0.25">
      <c r="A13" s="184" t="s">
        <v>333</v>
      </c>
      <c r="B13" s="77" t="str">
        <f t="shared" si="0"/>
        <v>LX058</v>
      </c>
      <c r="C13" s="189" t="s">
        <v>387</v>
      </c>
      <c r="D13" s="189" t="s">
        <v>23</v>
      </c>
      <c r="E13" s="189" t="s">
        <v>23</v>
      </c>
      <c r="F13" s="211" t="s">
        <v>23</v>
      </c>
    </row>
    <row r="14" spans="1:6" ht="13.5" x14ac:dyDescent="0.25">
      <c r="A14" s="184" t="s">
        <v>353</v>
      </c>
      <c r="B14" s="77" t="str">
        <f t="shared" si="0"/>
        <v>LX034</v>
      </c>
      <c r="C14" s="189" t="s">
        <v>391</v>
      </c>
      <c r="D14" s="189" t="s">
        <v>391</v>
      </c>
      <c r="E14" s="189" t="s">
        <v>391</v>
      </c>
      <c r="F14" s="211" t="s">
        <v>391</v>
      </c>
    </row>
    <row r="15" spans="1:6" ht="13.5" x14ac:dyDescent="0.25">
      <c r="A15" s="184" t="s">
        <v>310</v>
      </c>
      <c r="B15" s="77" t="str">
        <f t="shared" si="0"/>
        <v>LX065</v>
      </c>
      <c r="C15" s="189" t="s">
        <v>386</v>
      </c>
      <c r="D15" s="189" t="s">
        <v>387</v>
      </c>
      <c r="E15" s="189" t="s">
        <v>387</v>
      </c>
      <c r="F15" s="211" t="s">
        <v>387</v>
      </c>
    </row>
    <row r="16" spans="1:6" ht="13.5" x14ac:dyDescent="0.25">
      <c r="A16" s="184" t="s">
        <v>336</v>
      </c>
      <c r="B16" s="77" t="str">
        <f t="shared" si="0"/>
        <v>LX065</v>
      </c>
      <c r="C16" s="189" t="s">
        <v>21</v>
      </c>
      <c r="D16" s="189" t="s">
        <v>23</v>
      </c>
      <c r="E16" s="189" t="s">
        <v>25</v>
      </c>
      <c r="F16" s="211" t="s">
        <v>388</v>
      </c>
    </row>
    <row r="17" spans="1:6" ht="13.5" x14ac:dyDescent="0.25">
      <c r="A17" s="184" t="s">
        <v>318</v>
      </c>
      <c r="B17" s="77" t="str">
        <f t="shared" si="0"/>
        <v>LX065</v>
      </c>
      <c r="C17" s="189" t="s">
        <v>390</v>
      </c>
      <c r="D17" s="189" t="s">
        <v>390</v>
      </c>
      <c r="E17" s="189" t="s">
        <v>390</v>
      </c>
      <c r="F17" s="211" t="s">
        <v>395</v>
      </c>
    </row>
    <row r="18" spans="1:6" ht="13.5" x14ac:dyDescent="0.25">
      <c r="A18" s="184" t="s">
        <v>344</v>
      </c>
      <c r="B18" s="77" t="str">
        <f t="shared" si="0"/>
        <v>LX065</v>
      </c>
      <c r="C18" s="189" t="s">
        <v>393</v>
      </c>
      <c r="D18" s="189" t="s">
        <v>393</v>
      </c>
      <c r="E18" s="189" t="s">
        <v>391</v>
      </c>
      <c r="F18" s="211" t="s">
        <v>391</v>
      </c>
    </row>
    <row r="19" spans="1:6" ht="13.5" x14ac:dyDescent="0.25">
      <c r="A19" s="184" t="s">
        <v>322</v>
      </c>
      <c r="B19" s="77" t="str">
        <f t="shared" si="0"/>
        <v>LX007</v>
      </c>
      <c r="C19" s="189" t="s">
        <v>391</v>
      </c>
      <c r="D19" s="189" t="s">
        <v>391</v>
      </c>
      <c r="E19" s="189" t="s">
        <v>391</v>
      </c>
      <c r="F19" s="211" t="s">
        <v>391</v>
      </c>
    </row>
    <row r="20" spans="1:6" ht="13.5" x14ac:dyDescent="0.25">
      <c r="A20" s="184" t="s">
        <v>375</v>
      </c>
      <c r="B20" s="77" t="str">
        <f t="shared" si="0"/>
        <v>LX007</v>
      </c>
      <c r="C20" s="189" t="s">
        <v>387</v>
      </c>
      <c r="D20" s="189" t="s">
        <v>387</v>
      </c>
      <c r="E20" s="189" t="s">
        <v>387</v>
      </c>
      <c r="F20" s="211" t="s">
        <v>21</v>
      </c>
    </row>
    <row r="21" spans="1:6" ht="13.5" x14ac:dyDescent="0.25">
      <c r="A21" s="184" t="s">
        <v>371</v>
      </c>
      <c r="B21" s="77" t="str">
        <f t="shared" si="0"/>
        <v>LX076</v>
      </c>
      <c r="C21" s="185" t="s">
        <v>21</v>
      </c>
      <c r="D21" s="185" t="s">
        <v>23</v>
      </c>
      <c r="E21" s="185" t="s">
        <v>23</v>
      </c>
      <c r="F21" s="211" t="s">
        <v>25</v>
      </c>
    </row>
    <row r="22" spans="1:6" ht="13.5" x14ac:dyDescent="0.25">
      <c r="A22" s="184" t="s">
        <v>380</v>
      </c>
      <c r="B22" s="77" t="str">
        <f t="shared" si="0"/>
        <v>LX076</v>
      </c>
      <c r="C22" s="189" t="s">
        <v>23</v>
      </c>
      <c r="D22" s="189" t="s">
        <v>23</v>
      </c>
      <c r="E22" s="189" t="s">
        <v>23</v>
      </c>
      <c r="F22" s="211" t="s">
        <v>23</v>
      </c>
    </row>
    <row r="23" spans="1:6" ht="13.5" x14ac:dyDescent="0.25">
      <c r="A23" s="187" t="s">
        <v>313</v>
      </c>
      <c r="B23" s="77" t="str">
        <f t="shared" si="0"/>
        <v>LX076</v>
      </c>
      <c r="C23" s="189" t="s">
        <v>25</v>
      </c>
      <c r="D23" s="189" t="s">
        <v>388</v>
      </c>
      <c r="E23" s="189" t="s">
        <v>388</v>
      </c>
      <c r="F23" s="211" t="s">
        <v>388</v>
      </c>
    </row>
    <row r="24" spans="1:6" ht="13.5" x14ac:dyDescent="0.25">
      <c r="A24" s="187" t="s">
        <v>325</v>
      </c>
      <c r="B24" s="77" t="str">
        <f t="shared" si="0"/>
        <v>LX076</v>
      </c>
      <c r="C24" s="185" t="s">
        <v>388</v>
      </c>
      <c r="D24" s="185" t="s">
        <v>388</v>
      </c>
      <c r="E24" s="185" t="s">
        <v>388</v>
      </c>
      <c r="F24" s="186" t="s">
        <v>395</v>
      </c>
    </row>
    <row r="25" spans="1:6" ht="13.5" x14ac:dyDescent="0.25">
      <c r="A25" s="184" t="s">
        <v>350</v>
      </c>
      <c r="B25" s="77" t="str">
        <f t="shared" si="0"/>
        <v>LX076</v>
      </c>
      <c r="C25" s="189" t="s">
        <v>394</v>
      </c>
      <c r="D25" s="189" t="s">
        <v>391</v>
      </c>
      <c r="E25" s="189" t="s">
        <v>391</v>
      </c>
      <c r="F25" s="211" t="s">
        <v>391</v>
      </c>
    </row>
    <row r="26" spans="1:6" ht="13.5" x14ac:dyDescent="0.25">
      <c r="A26" s="187" t="s">
        <v>354</v>
      </c>
      <c r="B26" s="77" t="str">
        <f t="shared" si="0"/>
        <v>LX110</v>
      </c>
      <c r="C26" s="189" t="s">
        <v>394</v>
      </c>
      <c r="D26" s="189" t="s">
        <v>391</v>
      </c>
      <c r="E26" s="189" t="s">
        <v>391</v>
      </c>
      <c r="F26" s="211" t="s">
        <v>391</v>
      </c>
    </row>
    <row r="27" spans="1:6" ht="13.5" x14ac:dyDescent="0.25">
      <c r="A27" s="184" t="s">
        <v>363</v>
      </c>
      <c r="B27" s="77" t="str">
        <f t="shared" si="0"/>
        <v>LX005</v>
      </c>
      <c r="C27" s="189" t="s">
        <v>388</v>
      </c>
      <c r="D27" s="189" t="s">
        <v>389</v>
      </c>
      <c r="E27" s="189" t="s">
        <v>389</v>
      </c>
      <c r="F27" s="211" t="s">
        <v>390</v>
      </c>
    </row>
    <row r="28" spans="1:6" ht="13.5" x14ac:dyDescent="0.25">
      <c r="A28" s="184" t="s">
        <v>372</v>
      </c>
      <c r="B28" s="77" t="str">
        <f t="shared" si="0"/>
        <v>LX088</v>
      </c>
      <c r="C28" s="189" t="s">
        <v>21</v>
      </c>
      <c r="D28" s="189" t="s">
        <v>23</v>
      </c>
      <c r="E28" s="189" t="s">
        <v>23</v>
      </c>
      <c r="F28" s="211" t="s">
        <v>388</v>
      </c>
    </row>
    <row r="29" spans="1:6" ht="13.5" x14ac:dyDescent="0.25">
      <c r="A29" s="184" t="s">
        <v>358</v>
      </c>
      <c r="B29" s="77" t="str">
        <f t="shared" si="0"/>
        <v>LX088</v>
      </c>
      <c r="C29" s="189" t="s">
        <v>390</v>
      </c>
      <c r="D29" s="189" t="s">
        <v>395</v>
      </c>
      <c r="E29" s="189" t="s">
        <v>392</v>
      </c>
      <c r="F29" s="211" t="s">
        <v>392</v>
      </c>
    </row>
    <row r="30" spans="1:6" ht="13.5" x14ac:dyDescent="0.25">
      <c r="A30" s="184" t="s">
        <v>341</v>
      </c>
      <c r="B30" s="77" t="str">
        <f t="shared" si="0"/>
        <v>LX088</v>
      </c>
      <c r="C30" s="189" t="s">
        <v>394</v>
      </c>
      <c r="D30" s="189" t="s">
        <v>394</v>
      </c>
      <c r="E30" s="189" t="s">
        <v>391</v>
      </c>
      <c r="F30" s="211" t="s">
        <v>396</v>
      </c>
    </row>
    <row r="31" spans="1:6" ht="13.5" x14ac:dyDescent="0.25">
      <c r="A31" s="184" t="s">
        <v>321</v>
      </c>
      <c r="B31" s="77" t="str">
        <f t="shared" si="0"/>
        <v>LX075</v>
      </c>
      <c r="C31" s="189" t="s">
        <v>391</v>
      </c>
      <c r="D31" s="189" t="s">
        <v>391</v>
      </c>
      <c r="E31" s="189" t="s">
        <v>391</v>
      </c>
      <c r="F31" s="211" t="s">
        <v>391</v>
      </c>
    </row>
    <row r="32" spans="1:6" ht="13.5" x14ac:dyDescent="0.25">
      <c r="A32" s="184" t="s">
        <v>345</v>
      </c>
      <c r="B32" s="77" t="str">
        <f t="shared" si="0"/>
        <v>LX026</v>
      </c>
      <c r="C32" s="189" t="s">
        <v>391</v>
      </c>
      <c r="D32" s="189" t="s">
        <v>391</v>
      </c>
      <c r="E32" s="189" t="s">
        <v>391</v>
      </c>
      <c r="F32" s="211" t="s">
        <v>391</v>
      </c>
    </row>
    <row r="33" spans="1:6" ht="13.5" x14ac:dyDescent="0.25">
      <c r="A33" s="184" t="s">
        <v>373</v>
      </c>
      <c r="B33" s="77" t="str">
        <f t="shared" si="0"/>
        <v>LX006</v>
      </c>
      <c r="C33" s="189" t="s">
        <v>21</v>
      </c>
      <c r="D33" s="189" t="s">
        <v>21</v>
      </c>
      <c r="E33" s="189" t="s">
        <v>23</v>
      </c>
      <c r="F33" s="211" t="s">
        <v>25</v>
      </c>
    </row>
    <row r="34" spans="1:6" ht="13.5" x14ac:dyDescent="0.25">
      <c r="A34" s="187" t="s">
        <v>385</v>
      </c>
      <c r="B34" s="77" t="str">
        <f t="shared" si="0"/>
        <v>LX006</v>
      </c>
      <c r="C34" s="189" t="s">
        <v>25</v>
      </c>
      <c r="D34" s="189" t="s">
        <v>25</v>
      </c>
      <c r="E34" s="189" t="s">
        <v>388</v>
      </c>
      <c r="F34" s="211" t="s">
        <v>389</v>
      </c>
    </row>
    <row r="35" spans="1:6" ht="13.5" x14ac:dyDescent="0.25">
      <c r="A35" s="187" t="s">
        <v>361</v>
      </c>
      <c r="B35" s="77" t="str">
        <f t="shared" ref="B35:B68" si="1">VLOOKUP(A35,clubs,2,TRUE)</f>
        <v>LX025</v>
      </c>
      <c r="C35" s="189" t="s">
        <v>23</v>
      </c>
      <c r="D35" s="189" t="s">
        <v>388</v>
      </c>
      <c r="E35" s="189" t="s">
        <v>388</v>
      </c>
      <c r="F35" s="211" t="s">
        <v>389</v>
      </c>
    </row>
    <row r="36" spans="1:6" ht="13.5" x14ac:dyDescent="0.25">
      <c r="A36" s="184" t="s">
        <v>340</v>
      </c>
      <c r="B36" s="77" t="str">
        <f t="shared" si="1"/>
        <v>LX085</v>
      </c>
      <c r="C36" s="189" t="s">
        <v>390</v>
      </c>
      <c r="D36" s="189" t="s">
        <v>393</v>
      </c>
      <c r="E36" s="189" t="s">
        <v>391</v>
      </c>
      <c r="F36" s="211" t="s">
        <v>391</v>
      </c>
    </row>
    <row r="37" spans="1:6" ht="13.5" x14ac:dyDescent="0.25">
      <c r="A37" s="184" t="s">
        <v>317</v>
      </c>
      <c r="B37" s="77" t="str">
        <f t="shared" si="1"/>
        <v>LX039</v>
      </c>
      <c r="C37" s="189" t="s">
        <v>390</v>
      </c>
      <c r="D37" s="189" t="s">
        <v>390</v>
      </c>
      <c r="E37" s="189" t="s">
        <v>395</v>
      </c>
      <c r="F37" s="211" t="s">
        <v>395</v>
      </c>
    </row>
    <row r="38" spans="1:6" ht="13.5" x14ac:dyDescent="0.25">
      <c r="A38" s="184" t="s">
        <v>352</v>
      </c>
      <c r="B38" s="77" t="str">
        <f t="shared" si="1"/>
        <v>LX039</v>
      </c>
      <c r="C38" s="189" t="s">
        <v>391</v>
      </c>
      <c r="D38" s="189" t="s">
        <v>391</v>
      </c>
      <c r="E38" s="189" t="s">
        <v>391</v>
      </c>
      <c r="F38" s="211" t="s">
        <v>391</v>
      </c>
    </row>
    <row r="39" spans="1:6" ht="13.5" x14ac:dyDescent="0.25">
      <c r="A39" s="184" t="s">
        <v>359</v>
      </c>
      <c r="B39" s="77" t="str">
        <f t="shared" si="1"/>
        <v>LX068</v>
      </c>
      <c r="C39" s="189" t="s">
        <v>390</v>
      </c>
      <c r="D39" s="189" t="s">
        <v>395</v>
      </c>
      <c r="E39" s="189" t="s">
        <v>395</v>
      </c>
      <c r="F39" s="211" t="s">
        <v>392</v>
      </c>
    </row>
    <row r="40" spans="1:6" ht="13.5" x14ac:dyDescent="0.25">
      <c r="A40" s="187" t="s">
        <v>349</v>
      </c>
      <c r="B40" s="77" t="str">
        <f t="shared" si="1"/>
        <v>LX068</v>
      </c>
      <c r="C40" s="189" t="s">
        <v>391</v>
      </c>
      <c r="D40" s="189" t="s">
        <v>391</v>
      </c>
      <c r="E40" s="189" t="s">
        <v>391</v>
      </c>
      <c r="F40" s="211" t="s">
        <v>391</v>
      </c>
    </row>
    <row r="41" spans="1:6" ht="13.5" x14ac:dyDescent="0.25">
      <c r="A41" s="184" t="s">
        <v>346</v>
      </c>
      <c r="B41" s="77" t="str">
        <f t="shared" si="1"/>
        <v>LX108</v>
      </c>
      <c r="C41" s="189" t="s">
        <v>391</v>
      </c>
      <c r="D41" s="189" t="s">
        <v>391</v>
      </c>
      <c r="E41" s="189" t="s">
        <v>391</v>
      </c>
      <c r="F41" s="211" t="s">
        <v>391</v>
      </c>
    </row>
    <row r="42" spans="1:6" ht="13.5" x14ac:dyDescent="0.25">
      <c r="A42" s="346" t="s">
        <v>323</v>
      </c>
      <c r="B42" s="77" t="str">
        <f t="shared" si="1"/>
        <v>LX108</v>
      </c>
      <c r="C42" s="189"/>
      <c r="D42" s="189"/>
      <c r="E42" s="189"/>
      <c r="F42" s="211"/>
    </row>
    <row r="43" spans="1:6" ht="14.25" thickBot="1" x14ac:dyDescent="0.3">
      <c r="A43" s="188" t="s">
        <v>324</v>
      </c>
      <c r="B43" s="77" t="str">
        <f t="shared" si="1"/>
        <v>LX071</v>
      </c>
      <c r="C43" s="189" t="s">
        <v>395</v>
      </c>
      <c r="D43" s="189" t="s">
        <v>395</v>
      </c>
      <c r="E43" s="189" t="s">
        <v>392</v>
      </c>
      <c r="F43" s="211" t="s">
        <v>392</v>
      </c>
    </row>
    <row r="44" spans="1:6" ht="14.25" thickBot="1" x14ac:dyDescent="0.3">
      <c r="A44" s="188" t="s">
        <v>315</v>
      </c>
      <c r="B44" s="77" t="str">
        <f t="shared" si="1"/>
        <v>LX035</v>
      </c>
      <c r="C44" s="189" t="s">
        <v>23</v>
      </c>
      <c r="D44" s="189" t="s">
        <v>25</v>
      </c>
      <c r="E44" s="189" t="s">
        <v>25</v>
      </c>
      <c r="F44" s="211" t="s">
        <v>388</v>
      </c>
    </row>
    <row r="45" spans="1:6" ht="13.5" x14ac:dyDescent="0.25">
      <c r="A45" s="187" t="s">
        <v>347</v>
      </c>
      <c r="B45" s="77" t="str">
        <f t="shared" si="1"/>
        <v>LX035</v>
      </c>
      <c r="C45" s="185" t="s">
        <v>391</v>
      </c>
      <c r="D45" s="185" t="s">
        <v>391</v>
      </c>
      <c r="E45" s="185" t="s">
        <v>391</v>
      </c>
      <c r="F45" s="186" t="s">
        <v>391</v>
      </c>
    </row>
    <row r="46" spans="1:6" ht="13.5" x14ac:dyDescent="0.25">
      <c r="A46" s="184" t="s">
        <v>368</v>
      </c>
      <c r="B46" s="77" t="str">
        <f t="shared" si="1"/>
        <v>LX112</v>
      </c>
      <c r="C46" s="189" t="s">
        <v>387</v>
      </c>
      <c r="D46" s="189" t="s">
        <v>23</v>
      </c>
      <c r="E46" s="189" t="s">
        <v>25</v>
      </c>
      <c r="F46" s="211" t="s">
        <v>25</v>
      </c>
    </row>
    <row r="47" spans="1:6" ht="13.5" x14ac:dyDescent="0.25">
      <c r="A47" s="184" t="s">
        <v>312</v>
      </c>
      <c r="B47" s="77" t="str">
        <f t="shared" si="1"/>
        <v>LX045</v>
      </c>
      <c r="C47" s="189" t="s">
        <v>25</v>
      </c>
      <c r="D47" s="189" t="s">
        <v>25</v>
      </c>
      <c r="E47" s="189" t="s">
        <v>388</v>
      </c>
      <c r="F47" s="211" t="s">
        <v>389</v>
      </c>
    </row>
    <row r="48" spans="1:6" ht="13.5" x14ac:dyDescent="0.25">
      <c r="A48" s="187" t="s">
        <v>339</v>
      </c>
      <c r="B48" s="77" t="str">
        <f t="shared" si="1"/>
        <v>LX045</v>
      </c>
      <c r="C48" s="189" t="s">
        <v>390</v>
      </c>
      <c r="D48" s="189" t="s">
        <v>395</v>
      </c>
      <c r="E48" s="189" t="s">
        <v>395</v>
      </c>
      <c r="F48" s="211" t="s">
        <v>395</v>
      </c>
    </row>
    <row r="49" spans="1:6" ht="13.5" x14ac:dyDescent="0.25">
      <c r="A49" s="187" t="s">
        <v>348</v>
      </c>
      <c r="B49" s="77" t="str">
        <f t="shared" si="1"/>
        <v>LX045</v>
      </c>
      <c r="C49" s="189" t="s">
        <v>394</v>
      </c>
      <c r="D49" s="189" t="s">
        <v>391</v>
      </c>
      <c r="E49" s="189" t="s">
        <v>391</v>
      </c>
      <c r="F49" s="211" t="s">
        <v>391</v>
      </c>
    </row>
    <row r="50" spans="1:6" ht="13.5" x14ac:dyDescent="0.25">
      <c r="A50" s="187" t="s">
        <v>379</v>
      </c>
      <c r="B50" s="77" t="str">
        <f t="shared" si="1"/>
        <v>LX037</v>
      </c>
      <c r="C50" s="189" t="s">
        <v>387</v>
      </c>
      <c r="D50" s="189" t="s">
        <v>387</v>
      </c>
      <c r="E50" s="189" t="s">
        <v>387</v>
      </c>
      <c r="F50" s="211" t="s">
        <v>21</v>
      </c>
    </row>
    <row r="51" spans="1:6" ht="13.5" x14ac:dyDescent="0.25">
      <c r="A51" s="184" t="s">
        <v>360</v>
      </c>
      <c r="B51" s="77" t="str">
        <f t="shared" si="1"/>
        <v>LX037</v>
      </c>
      <c r="C51" s="189" t="s">
        <v>395</v>
      </c>
      <c r="D51" s="189" t="s">
        <v>395</v>
      </c>
      <c r="E51" s="189" t="s">
        <v>392</v>
      </c>
      <c r="F51" s="211" t="s">
        <v>392</v>
      </c>
    </row>
    <row r="52" spans="1:6" ht="13.5" x14ac:dyDescent="0.25">
      <c r="A52" s="184" t="s">
        <v>351</v>
      </c>
      <c r="B52" s="77" t="str">
        <f t="shared" si="1"/>
        <v>LX037</v>
      </c>
      <c r="C52" s="189" t="s">
        <v>391</v>
      </c>
      <c r="D52" s="189" t="s">
        <v>391</v>
      </c>
      <c r="E52" s="189" t="s">
        <v>391</v>
      </c>
      <c r="F52" s="211" t="s">
        <v>391</v>
      </c>
    </row>
    <row r="53" spans="1:6" ht="13.5" x14ac:dyDescent="0.25">
      <c r="A53" s="187" t="s">
        <v>374</v>
      </c>
      <c r="B53" s="77" t="str">
        <f t="shared" si="1"/>
        <v>LX069</v>
      </c>
      <c r="C53" s="189" t="s">
        <v>386</v>
      </c>
      <c r="D53" s="189" t="s">
        <v>387</v>
      </c>
      <c r="E53" s="189" t="s">
        <v>21</v>
      </c>
      <c r="F53" s="211" t="s">
        <v>23</v>
      </c>
    </row>
    <row r="54" spans="1:6" ht="13.5" x14ac:dyDescent="0.25">
      <c r="A54" s="184" t="s">
        <v>331</v>
      </c>
      <c r="B54" s="77" t="str">
        <f t="shared" si="1"/>
        <v>LX081</v>
      </c>
      <c r="C54" s="189" t="s">
        <v>21</v>
      </c>
      <c r="D54" s="189" t="s">
        <v>21</v>
      </c>
      <c r="E54" s="189" t="s">
        <v>23</v>
      </c>
      <c r="F54" s="211" t="s">
        <v>23</v>
      </c>
    </row>
    <row r="55" spans="1:6" ht="13.5" x14ac:dyDescent="0.25">
      <c r="A55" s="184" t="s">
        <v>357</v>
      </c>
      <c r="B55" s="77" t="str">
        <f t="shared" si="1"/>
        <v>LX012</v>
      </c>
      <c r="C55" s="189" t="s">
        <v>392</v>
      </c>
      <c r="D55" s="189" t="s">
        <v>392</v>
      </c>
      <c r="E55" s="189" t="s">
        <v>393</v>
      </c>
      <c r="F55" s="211" t="s">
        <v>393</v>
      </c>
    </row>
    <row r="56" spans="1:6" ht="13.5" x14ac:dyDescent="0.25">
      <c r="A56" s="187" t="s">
        <v>338</v>
      </c>
      <c r="B56" s="77" t="str">
        <f t="shared" si="1"/>
        <v>LX093</v>
      </c>
      <c r="C56" s="189" t="s">
        <v>389</v>
      </c>
      <c r="D56" s="189" t="s">
        <v>395</v>
      </c>
      <c r="E56" s="189" t="s">
        <v>395</v>
      </c>
      <c r="F56" s="211" t="s">
        <v>395</v>
      </c>
    </row>
    <row r="57" spans="1:6" ht="13.5" x14ac:dyDescent="0.25">
      <c r="A57" s="187" t="s">
        <v>370</v>
      </c>
      <c r="B57" s="77" t="str">
        <f t="shared" si="1"/>
        <v>LX074</v>
      </c>
      <c r="C57" s="189" t="s">
        <v>386</v>
      </c>
      <c r="D57" s="189" t="s">
        <v>387</v>
      </c>
      <c r="E57" s="189" t="s">
        <v>387</v>
      </c>
      <c r="F57" s="211" t="s">
        <v>21</v>
      </c>
    </row>
    <row r="58" spans="1:6" ht="13.5" x14ac:dyDescent="0.25">
      <c r="A58" s="184" t="s">
        <v>362</v>
      </c>
      <c r="B58" s="77" t="str">
        <f t="shared" si="1"/>
        <v>LX011</v>
      </c>
      <c r="C58" s="189" t="s">
        <v>25</v>
      </c>
      <c r="D58" s="189" t="s">
        <v>388</v>
      </c>
      <c r="E58" s="189" t="s">
        <v>389</v>
      </c>
      <c r="F58" s="211" t="s">
        <v>389</v>
      </c>
    </row>
    <row r="59" spans="1:6" ht="13.5" x14ac:dyDescent="0.25">
      <c r="A59" s="184" t="s">
        <v>332</v>
      </c>
      <c r="B59" s="77" t="str">
        <f t="shared" si="1"/>
        <v>LX011</v>
      </c>
      <c r="C59" s="189" t="s">
        <v>23</v>
      </c>
      <c r="D59" s="189" t="s">
        <v>23</v>
      </c>
      <c r="E59" s="189" t="s">
        <v>23</v>
      </c>
      <c r="F59" s="211" t="s">
        <v>25</v>
      </c>
    </row>
    <row r="60" spans="1:6" ht="13.5" x14ac:dyDescent="0.25">
      <c r="A60" s="184" t="s">
        <v>365</v>
      </c>
      <c r="B60" s="77" t="str">
        <f t="shared" si="1"/>
        <v>LX028</v>
      </c>
      <c r="C60" s="189" t="s">
        <v>23</v>
      </c>
      <c r="D60" s="189" t="s">
        <v>25</v>
      </c>
      <c r="E60" s="189" t="s">
        <v>388</v>
      </c>
      <c r="F60" s="211" t="s">
        <v>390</v>
      </c>
    </row>
    <row r="61" spans="1:6" ht="13.5" x14ac:dyDescent="0.25">
      <c r="A61" s="187" t="s">
        <v>367</v>
      </c>
      <c r="B61" s="77" t="str">
        <f t="shared" si="1"/>
        <v>LX117</v>
      </c>
      <c r="C61" s="185" t="s">
        <v>21</v>
      </c>
      <c r="D61" s="189" t="s">
        <v>23</v>
      </c>
      <c r="E61" s="189" t="s">
        <v>25</v>
      </c>
      <c r="F61" s="211" t="s">
        <v>25</v>
      </c>
    </row>
    <row r="62" spans="1:6" ht="13.5" x14ac:dyDescent="0.25">
      <c r="A62" s="184" t="s">
        <v>355</v>
      </c>
      <c r="B62" s="77" t="str">
        <f t="shared" si="1"/>
        <v>LX117</v>
      </c>
      <c r="C62" s="189" t="s">
        <v>395</v>
      </c>
      <c r="D62" s="189" t="s">
        <v>395</v>
      </c>
      <c r="E62" s="189" t="s">
        <v>392</v>
      </c>
      <c r="F62" s="211" t="s">
        <v>392</v>
      </c>
    </row>
    <row r="63" spans="1:6" ht="13.5" x14ac:dyDescent="0.25">
      <c r="A63" s="187" t="s">
        <v>337</v>
      </c>
      <c r="B63" s="77" t="str">
        <f t="shared" si="1"/>
        <v>LX054</v>
      </c>
      <c r="C63" s="185" t="s">
        <v>390</v>
      </c>
      <c r="D63" s="185" t="s">
        <v>390</v>
      </c>
      <c r="E63" s="185" t="s">
        <v>395</v>
      </c>
      <c r="F63" s="186" t="s">
        <v>392</v>
      </c>
    </row>
    <row r="64" spans="1:6" ht="13.5" x14ac:dyDescent="0.25">
      <c r="A64" s="184" t="s">
        <v>320</v>
      </c>
      <c r="B64" s="77" t="str">
        <f t="shared" si="1"/>
        <v>LX054</v>
      </c>
      <c r="C64" s="189" t="s">
        <v>392</v>
      </c>
      <c r="D64" s="189" t="s">
        <v>392</v>
      </c>
      <c r="E64" s="189" t="s">
        <v>391</v>
      </c>
      <c r="F64" s="211" t="s">
        <v>391</v>
      </c>
    </row>
    <row r="65" spans="1:6" ht="13.5" x14ac:dyDescent="0.25">
      <c r="A65" s="184" t="s">
        <v>376</v>
      </c>
      <c r="B65" s="77" t="str">
        <f t="shared" si="1"/>
        <v>LX003</v>
      </c>
      <c r="C65" s="185" t="s">
        <v>386</v>
      </c>
      <c r="D65" s="185" t="s">
        <v>387</v>
      </c>
      <c r="E65" s="185" t="s">
        <v>21</v>
      </c>
      <c r="F65" s="186" t="s">
        <v>21</v>
      </c>
    </row>
    <row r="66" spans="1:6" ht="13.5" x14ac:dyDescent="0.25">
      <c r="A66" s="187" t="s">
        <v>334</v>
      </c>
      <c r="B66" s="77" t="str">
        <f t="shared" si="1"/>
        <v>LX003</v>
      </c>
      <c r="C66" s="189" t="s">
        <v>21</v>
      </c>
      <c r="D66" s="189" t="s">
        <v>21</v>
      </c>
      <c r="E66" s="189" t="s">
        <v>388</v>
      </c>
      <c r="F66" s="211" t="s">
        <v>388</v>
      </c>
    </row>
    <row r="67" spans="1:6" ht="13.5" x14ac:dyDescent="0.25">
      <c r="A67" s="187" t="s">
        <v>369</v>
      </c>
      <c r="B67" s="77" t="str">
        <f t="shared" si="1"/>
        <v>LX107</v>
      </c>
      <c r="C67" s="189" t="s">
        <v>21</v>
      </c>
      <c r="D67" s="189" t="s">
        <v>23</v>
      </c>
      <c r="E67" s="189" t="s">
        <v>25</v>
      </c>
      <c r="F67" s="211" t="s">
        <v>25</v>
      </c>
    </row>
    <row r="68" spans="1:6" ht="13.5" x14ac:dyDescent="0.25">
      <c r="A68" s="184" t="s">
        <v>316</v>
      </c>
      <c r="B68" s="77" t="str">
        <f t="shared" si="1"/>
        <v>LX042</v>
      </c>
      <c r="C68" s="189" t="s">
        <v>390</v>
      </c>
      <c r="D68" s="189" t="s">
        <v>390</v>
      </c>
      <c r="E68" s="189" t="s">
        <v>395</v>
      </c>
      <c r="F68" s="211" t="s">
        <v>395</v>
      </c>
    </row>
    <row r="69" spans="1:6" ht="13.5" x14ac:dyDescent="0.25">
      <c r="A69" s="184" t="s">
        <v>307</v>
      </c>
      <c r="B69" s="77" t="str">
        <f t="shared" ref="B69" si="2">VLOOKUP(A69,clubs,2,TRUE)</f>
        <v>LX001</v>
      </c>
      <c r="C69" s="189" t="s">
        <v>386</v>
      </c>
      <c r="D69" s="189" t="s">
        <v>386</v>
      </c>
      <c r="E69" s="189" t="s">
        <v>386</v>
      </c>
      <c r="F69" s="211" t="s">
        <v>387</v>
      </c>
    </row>
    <row r="70" spans="1:6" ht="13.5" x14ac:dyDescent="0.25">
      <c r="A70" s="184"/>
      <c r="B70" s="77" t="e">
        <f t="shared" ref="B70:B89" si="3">VLOOKUP(A70,clubs,2,TRUE)</f>
        <v>#N/A</v>
      </c>
      <c r="C70" s="189"/>
      <c r="D70" s="189"/>
      <c r="E70" s="189"/>
      <c r="F70" s="211"/>
    </row>
    <row r="71" spans="1:6" ht="13.5" x14ac:dyDescent="0.25">
      <c r="A71" s="184"/>
      <c r="B71" s="77" t="e">
        <f t="shared" si="3"/>
        <v>#N/A</v>
      </c>
      <c r="C71" s="189"/>
      <c r="D71" s="189"/>
      <c r="E71" s="189"/>
      <c r="F71" s="211"/>
    </row>
    <row r="72" spans="1:6" ht="13.5" x14ac:dyDescent="0.25">
      <c r="A72" s="184"/>
      <c r="B72" s="77" t="e">
        <f t="shared" si="3"/>
        <v>#N/A</v>
      </c>
      <c r="C72" s="189"/>
      <c r="D72" s="189"/>
      <c r="E72" s="189"/>
      <c r="F72" s="211"/>
    </row>
    <row r="73" spans="1:6" ht="13.5" x14ac:dyDescent="0.25">
      <c r="A73" s="184"/>
      <c r="B73" s="77" t="e">
        <f t="shared" si="3"/>
        <v>#N/A</v>
      </c>
      <c r="C73" s="189"/>
      <c r="D73" s="189"/>
      <c r="E73" s="189"/>
      <c r="F73" s="211"/>
    </row>
    <row r="74" spans="1:6" ht="13.5" x14ac:dyDescent="0.25">
      <c r="A74" s="184"/>
      <c r="B74" s="77" t="e">
        <f t="shared" si="3"/>
        <v>#N/A</v>
      </c>
      <c r="C74" s="189"/>
      <c r="D74" s="189"/>
      <c r="E74" s="189"/>
      <c r="F74" s="211"/>
    </row>
    <row r="75" spans="1:6" ht="13.5" x14ac:dyDescent="0.25">
      <c r="A75" s="184"/>
      <c r="B75" s="77" t="e">
        <f t="shared" si="3"/>
        <v>#N/A</v>
      </c>
      <c r="C75" s="189"/>
      <c r="D75" s="189"/>
      <c r="E75" s="189"/>
      <c r="F75" s="211"/>
    </row>
    <row r="76" spans="1:6" ht="13.5" x14ac:dyDescent="0.25">
      <c r="A76" s="187"/>
      <c r="B76" s="77" t="e">
        <f t="shared" si="3"/>
        <v>#N/A</v>
      </c>
      <c r="C76" s="189"/>
      <c r="D76" s="189"/>
      <c r="E76" s="189"/>
      <c r="F76" s="211"/>
    </row>
    <row r="77" spans="1:6" ht="13.5" x14ac:dyDescent="0.25">
      <c r="A77" s="187"/>
      <c r="B77" s="77" t="e">
        <f t="shared" si="3"/>
        <v>#N/A</v>
      </c>
      <c r="C77" s="185"/>
      <c r="D77" s="185"/>
      <c r="E77" s="189"/>
      <c r="F77" s="211"/>
    </row>
    <row r="78" spans="1:6" ht="13.5" x14ac:dyDescent="0.25">
      <c r="A78" s="187"/>
      <c r="B78" s="77" t="e">
        <f t="shared" si="3"/>
        <v>#N/A</v>
      </c>
      <c r="C78" s="189"/>
      <c r="D78" s="189"/>
      <c r="E78" s="189"/>
      <c r="F78" s="211"/>
    </row>
    <row r="79" spans="1:6" ht="13.5" x14ac:dyDescent="0.25">
      <c r="A79" s="135"/>
      <c r="B79" s="77" t="e">
        <f t="shared" si="3"/>
        <v>#N/A</v>
      </c>
      <c r="C79" s="189"/>
      <c r="D79" s="185"/>
      <c r="E79" s="185"/>
      <c r="F79" s="186"/>
    </row>
    <row r="80" spans="1:6" ht="13.5" x14ac:dyDescent="0.25">
      <c r="A80" s="187"/>
      <c r="B80" s="77" t="e">
        <f t="shared" si="3"/>
        <v>#N/A</v>
      </c>
      <c r="C80" s="189"/>
      <c r="D80" s="189"/>
      <c r="E80" s="189"/>
      <c r="F80" s="211"/>
    </row>
    <row r="81" spans="1:6" ht="13.5" x14ac:dyDescent="0.25">
      <c r="A81" s="184"/>
      <c r="B81" s="77" t="e">
        <f t="shared" si="3"/>
        <v>#N/A</v>
      </c>
      <c r="C81" s="185"/>
      <c r="D81" s="185"/>
      <c r="E81" s="185"/>
      <c r="F81" s="186"/>
    </row>
    <row r="82" spans="1:6" ht="13.5" x14ac:dyDescent="0.25">
      <c r="A82" s="184"/>
      <c r="B82" s="77" t="e">
        <f t="shared" si="3"/>
        <v>#N/A</v>
      </c>
      <c r="C82" s="185"/>
      <c r="D82" s="185"/>
      <c r="E82" s="185"/>
      <c r="F82" s="186"/>
    </row>
    <row r="83" spans="1:6" ht="13.5" x14ac:dyDescent="0.25">
      <c r="A83" s="184"/>
      <c r="B83" s="77" t="e">
        <f t="shared" si="3"/>
        <v>#N/A</v>
      </c>
      <c r="C83" s="185"/>
      <c r="D83" s="185"/>
      <c r="E83" s="185"/>
      <c r="F83" s="186"/>
    </row>
    <row r="84" spans="1:6" ht="13.5" x14ac:dyDescent="0.25">
      <c r="A84" s="119"/>
      <c r="B84" s="77" t="e">
        <f t="shared" si="3"/>
        <v>#N/A</v>
      </c>
      <c r="C84" s="185"/>
      <c r="D84" s="185"/>
      <c r="E84" s="185"/>
      <c r="F84" s="186"/>
    </row>
    <row r="85" spans="1:6" ht="13.5" x14ac:dyDescent="0.25">
      <c r="A85" s="184"/>
      <c r="B85" s="77" t="e">
        <f t="shared" si="3"/>
        <v>#N/A</v>
      </c>
      <c r="C85" s="185"/>
      <c r="D85" s="185"/>
      <c r="E85" s="185"/>
      <c r="F85" s="186"/>
    </row>
    <row r="86" spans="1:6" ht="14.25" thickBot="1" x14ac:dyDescent="0.3">
      <c r="A86" s="188"/>
      <c r="B86" s="77" t="e">
        <f t="shared" si="3"/>
        <v>#N/A</v>
      </c>
      <c r="C86" s="185"/>
      <c r="D86" s="185"/>
      <c r="E86" s="185"/>
      <c r="F86" s="186"/>
    </row>
    <row r="87" spans="1:6" ht="14.25" thickBot="1" x14ac:dyDescent="0.3">
      <c r="A87" s="190"/>
      <c r="B87" s="77" t="e">
        <f t="shared" si="3"/>
        <v>#N/A</v>
      </c>
      <c r="C87" s="185"/>
      <c r="D87" s="185"/>
      <c r="E87" s="185"/>
      <c r="F87" s="186"/>
    </row>
    <row r="88" spans="1:6" ht="13.5" x14ac:dyDescent="0.25">
      <c r="A88" s="184"/>
      <c r="B88" s="77" t="e">
        <f t="shared" si="3"/>
        <v>#N/A</v>
      </c>
      <c r="C88" s="185"/>
      <c r="D88" s="185"/>
      <c r="E88" s="185"/>
      <c r="F88" s="186"/>
    </row>
    <row r="89" spans="1:6" ht="14.25" thickBot="1" x14ac:dyDescent="0.3">
      <c r="A89" s="120"/>
      <c r="B89" s="77" t="e">
        <f t="shared" si="3"/>
        <v>#N/A</v>
      </c>
      <c r="C89" s="192"/>
      <c r="D89" s="192"/>
      <c r="E89" s="192"/>
      <c r="F89" s="193"/>
    </row>
    <row r="90" spans="1:6" ht="13.5" x14ac:dyDescent="0.25">
      <c r="A90" s="182"/>
    </row>
    <row r="92" spans="1:6" ht="13.5" thickBot="1" x14ac:dyDescent="0.25">
      <c r="A92" s="194" t="s">
        <v>260</v>
      </c>
    </row>
    <row r="93" spans="1:6" ht="13.5" x14ac:dyDescent="0.25">
      <c r="A93" s="342" t="s">
        <v>329</v>
      </c>
      <c r="B93" s="77" t="str">
        <f t="shared" ref="B93:B102" si="4">VLOOKUP(A93,clubs,2,TRUE)</f>
        <v>LX076</v>
      </c>
      <c r="C93" s="343" t="s">
        <v>389</v>
      </c>
      <c r="D93" s="343" t="s">
        <v>389</v>
      </c>
      <c r="E93" s="344" t="s">
        <v>395</v>
      </c>
    </row>
    <row r="94" spans="1:6" ht="13.5" x14ac:dyDescent="0.25">
      <c r="A94" s="119" t="s">
        <v>327</v>
      </c>
      <c r="B94" s="77" t="str">
        <f t="shared" si="4"/>
        <v>LX039</v>
      </c>
      <c r="C94" s="333" t="s">
        <v>25</v>
      </c>
      <c r="D94" s="333" t="s">
        <v>389</v>
      </c>
      <c r="E94" s="195" t="s">
        <v>390</v>
      </c>
    </row>
    <row r="95" spans="1:6" ht="13.5" x14ac:dyDescent="0.25">
      <c r="A95" s="119" t="s">
        <v>326</v>
      </c>
      <c r="B95" s="77" t="str">
        <f t="shared" si="4"/>
        <v>LX068</v>
      </c>
      <c r="C95" s="333" t="s">
        <v>388</v>
      </c>
      <c r="D95" s="333" t="s">
        <v>388</v>
      </c>
      <c r="E95" s="195" t="s">
        <v>389</v>
      </c>
    </row>
    <row r="96" spans="1:6" ht="13.5" x14ac:dyDescent="0.25">
      <c r="A96" s="119" t="s">
        <v>383</v>
      </c>
      <c r="B96" s="77" t="str">
        <f t="shared" si="4"/>
        <v>LX068</v>
      </c>
      <c r="C96" s="333" t="s">
        <v>395</v>
      </c>
      <c r="D96" s="333" t="s">
        <v>395</v>
      </c>
      <c r="E96" s="195" t="s">
        <v>395</v>
      </c>
    </row>
    <row r="97" spans="1:5" ht="13.5" x14ac:dyDescent="0.25">
      <c r="A97" s="119" t="s">
        <v>384</v>
      </c>
      <c r="B97" s="77" t="str">
        <f t="shared" si="4"/>
        <v>LX071</v>
      </c>
      <c r="C97" s="194" t="s">
        <v>395</v>
      </c>
      <c r="D97" s="194" t="s">
        <v>395</v>
      </c>
      <c r="E97" s="195" t="s">
        <v>395</v>
      </c>
    </row>
    <row r="98" spans="1:5" ht="13.5" x14ac:dyDescent="0.25">
      <c r="A98" s="119" t="s">
        <v>330</v>
      </c>
      <c r="B98" s="77" t="str">
        <f t="shared" si="4"/>
        <v>LX012</v>
      </c>
      <c r="C98" s="332" t="s">
        <v>388</v>
      </c>
      <c r="D98" s="332" t="s">
        <v>389</v>
      </c>
      <c r="E98" s="212" t="s">
        <v>390</v>
      </c>
    </row>
    <row r="99" spans="1:5" ht="13.5" x14ac:dyDescent="0.25">
      <c r="A99" s="184" t="s">
        <v>328</v>
      </c>
      <c r="B99" s="77" t="str">
        <f t="shared" si="4"/>
        <v>LX074</v>
      </c>
      <c r="C99" s="194" t="s">
        <v>388</v>
      </c>
      <c r="D99" s="194" t="s">
        <v>389</v>
      </c>
      <c r="E99" s="195" t="s">
        <v>390</v>
      </c>
    </row>
    <row r="100" spans="1:5" ht="13.5" x14ac:dyDescent="0.25">
      <c r="A100" s="184" t="s">
        <v>377</v>
      </c>
      <c r="B100" s="77" t="str">
        <f t="shared" si="4"/>
        <v>LX003</v>
      </c>
      <c r="C100" s="332" t="s">
        <v>390</v>
      </c>
      <c r="D100" s="332" t="s">
        <v>390</v>
      </c>
      <c r="E100" s="212" t="s">
        <v>395</v>
      </c>
    </row>
    <row r="101" spans="1:5" ht="13.5" x14ac:dyDescent="0.25">
      <c r="A101" s="184" t="s">
        <v>382</v>
      </c>
      <c r="B101" s="77" t="str">
        <f t="shared" si="4"/>
        <v>LX003</v>
      </c>
      <c r="C101" s="332" t="s">
        <v>395</v>
      </c>
      <c r="D101" s="332" t="s">
        <v>395</v>
      </c>
      <c r="E101" s="212" t="s">
        <v>395</v>
      </c>
    </row>
    <row r="102" spans="1:5" ht="13.5" x14ac:dyDescent="0.25">
      <c r="A102" s="184" t="s">
        <v>381</v>
      </c>
      <c r="B102" s="77" t="str">
        <f t="shared" si="4"/>
        <v>LX003</v>
      </c>
      <c r="C102" s="332" t="s">
        <v>395</v>
      </c>
      <c r="D102" s="332" t="s">
        <v>395</v>
      </c>
      <c r="E102" s="212" t="s">
        <v>395</v>
      </c>
    </row>
    <row r="103" spans="1:5" ht="13.5" x14ac:dyDescent="0.25">
      <c r="A103" s="184"/>
      <c r="B103" s="77"/>
      <c r="C103" s="194"/>
      <c r="D103" s="194"/>
      <c r="E103" s="195"/>
    </row>
    <row r="104" spans="1:5" ht="14.25" thickBot="1" x14ac:dyDescent="0.3">
      <c r="A104" s="188"/>
      <c r="B104" s="191"/>
      <c r="C104" s="196"/>
      <c r="D104" s="196"/>
      <c r="E104" s="197"/>
    </row>
  </sheetData>
  <sortState ref="A90:E99">
    <sortCondition ref="A90:A99"/>
  </sortState>
  <customSheetViews>
    <customSheetView guid="{32D1E7BF-E367-4F47-AECB-CBEFA55FAD2E}">
      <selection activeCell="B9" sqref="B9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E25"/>
  <sheetViews>
    <sheetView workbookViewId="0">
      <selection activeCell="D4" sqref="D4"/>
    </sheetView>
  </sheetViews>
  <sheetFormatPr baseColWidth="10" defaultRowHeight="12.75" x14ac:dyDescent="0.2"/>
  <sheetData>
    <row r="1" spans="1:5" ht="20.25" x14ac:dyDescent="0.3">
      <c r="A1" s="102" t="s">
        <v>139</v>
      </c>
    </row>
    <row r="3" spans="1:5" x14ac:dyDescent="0.2">
      <c r="B3" s="18" t="s">
        <v>140</v>
      </c>
      <c r="C3" t="s">
        <v>516</v>
      </c>
      <c r="D3" s="350">
        <v>50</v>
      </c>
    </row>
    <row r="5" spans="1:5" x14ac:dyDescent="0.2">
      <c r="A5" s="18"/>
      <c r="B5" s="18"/>
      <c r="C5" s="103"/>
      <c r="D5" s="18"/>
    </row>
    <row r="6" spans="1:5" x14ac:dyDescent="0.2">
      <c r="A6" s="18"/>
      <c r="B6" s="18"/>
      <c r="C6" s="103"/>
      <c r="D6" s="18"/>
    </row>
    <row r="7" spans="1:5" x14ac:dyDescent="0.2">
      <c r="A7" s="18"/>
      <c r="B7" s="18"/>
      <c r="C7" s="103"/>
      <c r="D7" s="18"/>
      <c r="E7" s="18"/>
    </row>
    <row r="8" spans="1:5" x14ac:dyDescent="0.2">
      <c r="A8" s="18"/>
      <c r="B8" s="18"/>
      <c r="C8" s="103"/>
      <c r="D8" s="18"/>
    </row>
    <row r="9" spans="1:5" x14ac:dyDescent="0.2">
      <c r="A9" s="18"/>
      <c r="B9" s="18"/>
      <c r="C9" s="103"/>
      <c r="D9" s="18"/>
      <c r="E9" s="18"/>
    </row>
    <row r="10" spans="1:5" x14ac:dyDescent="0.2">
      <c r="A10" s="18"/>
      <c r="B10" s="18"/>
      <c r="C10" s="103"/>
      <c r="D10" s="18"/>
    </row>
    <row r="11" spans="1:5" x14ac:dyDescent="0.2">
      <c r="A11" s="104"/>
      <c r="B11" s="104"/>
      <c r="C11" s="105"/>
      <c r="D11" s="104"/>
      <c r="E11" s="104"/>
    </row>
    <row r="12" spans="1:5" x14ac:dyDescent="0.2">
      <c r="A12" s="104"/>
      <c r="B12" s="104"/>
      <c r="C12" s="105"/>
      <c r="D12" s="104"/>
      <c r="E12" s="104"/>
    </row>
    <row r="14" spans="1:5" x14ac:dyDescent="0.2">
      <c r="B14" s="18" t="s">
        <v>141</v>
      </c>
    </row>
    <row r="16" spans="1:5" x14ac:dyDescent="0.2">
      <c r="A16" s="18"/>
      <c r="B16" s="18"/>
      <c r="C16" s="103"/>
      <c r="D16" s="18"/>
      <c r="E16" s="18"/>
    </row>
    <row r="17" spans="1:4" x14ac:dyDescent="0.2">
      <c r="A17" s="18"/>
      <c r="B17" s="18"/>
      <c r="C17" s="103"/>
      <c r="D17" s="18"/>
    </row>
    <row r="18" spans="1:4" x14ac:dyDescent="0.2">
      <c r="B18" s="18"/>
      <c r="C18" s="103"/>
    </row>
    <row r="19" spans="1:4" x14ac:dyDescent="0.2">
      <c r="B19" s="18"/>
      <c r="C19" s="103"/>
    </row>
    <row r="20" spans="1:4" x14ac:dyDescent="0.2">
      <c r="B20" s="18"/>
      <c r="C20" s="103"/>
    </row>
    <row r="21" spans="1:4" x14ac:dyDescent="0.2">
      <c r="B21" s="18"/>
      <c r="C21" s="103"/>
    </row>
    <row r="22" spans="1:4" x14ac:dyDescent="0.2">
      <c r="B22" s="18"/>
      <c r="C22" s="103"/>
    </row>
    <row r="23" spans="1:4" x14ac:dyDescent="0.2">
      <c r="B23" s="18"/>
      <c r="C23" s="103"/>
    </row>
    <row r="24" spans="1:4" x14ac:dyDescent="0.2">
      <c r="B24" s="18"/>
      <c r="C24" s="103"/>
    </row>
    <row r="25" spans="1:4" x14ac:dyDescent="0.2">
      <c r="C25" s="103"/>
    </row>
  </sheetData>
  <customSheetViews>
    <customSheetView guid="{32D1E7BF-E367-4F47-AECB-CBEFA55FAD2E}">
      <selection activeCell="I19" sqref="I19"/>
      <pageMargins left="0.7" right="0.7" top="0.75" bottom="0.75" header="0.3" footer="0.3"/>
      <pageSetup paperSize="9" orientation="portrait" horizontalDpi="300" verticalDpi="300" r:id="rId1"/>
    </customSheetView>
  </customSheetViews>
  <pageMargins left="0.7" right="0.7" top="0.75" bottom="0.75" header="0.3" footer="0.3"/>
  <pageSetup paperSize="9" orientation="portrait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R210"/>
  <sheetViews>
    <sheetView workbookViewId="0">
      <selection activeCell="L10" sqref="L10"/>
    </sheetView>
  </sheetViews>
  <sheetFormatPr baseColWidth="10" defaultRowHeight="12.75" x14ac:dyDescent="0.2"/>
  <cols>
    <col min="1" max="1" width="1.7109375" style="21" customWidth="1"/>
    <col min="2" max="2" width="14.7109375" style="21" customWidth="1"/>
    <col min="3" max="3" width="13.7109375" style="21" customWidth="1"/>
    <col min="4" max="4" width="5.7109375" style="21" customWidth="1"/>
    <col min="5" max="5" width="6.42578125" style="21" customWidth="1"/>
    <col min="6" max="6" width="5.7109375" style="21" customWidth="1"/>
    <col min="7" max="7" width="2.140625" style="21" customWidth="1"/>
    <col min="8" max="8" width="4.7109375" style="21" customWidth="1"/>
    <col min="9" max="9" width="5.7109375" style="21" customWidth="1"/>
    <col min="10" max="14" width="10.42578125" style="21" customWidth="1"/>
    <col min="15" max="18" width="5.7109375" style="21" customWidth="1"/>
    <col min="19" max="16384" width="11.42578125" style="21"/>
  </cols>
  <sheetData>
    <row r="1" spans="1:18" x14ac:dyDescent="0.2">
      <c r="A1" s="639" t="s">
        <v>297</v>
      </c>
      <c r="B1" s="640"/>
      <c r="C1" s="640"/>
      <c r="D1" s="641"/>
      <c r="E1" s="16"/>
      <c r="F1" s="20"/>
      <c r="G1" s="20"/>
      <c r="H1" s="20"/>
      <c r="I1" s="20"/>
      <c r="J1" s="20"/>
      <c r="K1" s="20"/>
      <c r="L1" s="658" t="s">
        <v>64</v>
      </c>
      <c r="M1" s="660" t="s">
        <v>3</v>
      </c>
      <c r="N1" s="662" t="s">
        <v>4</v>
      </c>
      <c r="O1" s="660" t="s">
        <v>282</v>
      </c>
      <c r="P1" s="660"/>
      <c r="Q1" s="660" t="s">
        <v>298</v>
      </c>
      <c r="R1" s="664"/>
    </row>
    <row r="2" spans="1:18" x14ac:dyDescent="0.2">
      <c r="A2" s="642"/>
      <c r="B2" s="643"/>
      <c r="C2" s="643"/>
      <c r="D2" s="644"/>
      <c r="E2" s="24"/>
      <c r="F2" s="28"/>
      <c r="G2" s="28"/>
      <c r="H2" s="26"/>
      <c r="I2" s="28" t="s">
        <v>62</v>
      </c>
      <c r="J2" s="28"/>
      <c r="K2" s="28"/>
      <c r="L2" s="659"/>
      <c r="M2" s="661"/>
      <c r="N2" s="663"/>
      <c r="O2" s="661"/>
      <c r="P2" s="661"/>
      <c r="Q2" s="661"/>
      <c r="R2" s="665"/>
    </row>
    <row r="3" spans="1:18" x14ac:dyDescent="0.2">
      <c r="A3" s="642"/>
      <c r="B3" s="643"/>
      <c r="C3" s="643"/>
      <c r="D3" s="644"/>
      <c r="E3" s="24"/>
      <c r="F3" s="28"/>
      <c r="G3" s="28"/>
      <c r="H3" s="32"/>
      <c r="I3" s="28" t="s">
        <v>65</v>
      </c>
      <c r="J3" s="28"/>
      <c r="K3" s="28"/>
      <c r="L3" s="666" t="str">
        <f>Résultats!A10</f>
        <v>S1</v>
      </c>
      <c r="M3" s="668">
        <f>Résultats!B10</f>
        <v>44688</v>
      </c>
      <c r="N3" s="661">
        <f>Résultats!C10</f>
        <v>0</v>
      </c>
      <c r="O3" s="661">
        <f>Résultats!D10</f>
        <v>0</v>
      </c>
      <c r="P3" s="661" t="str">
        <f>Résultats!E10</f>
        <v>BYE</v>
      </c>
      <c r="Q3" s="661" t="str">
        <f ca="1">MID(CELL("nomfichier"),FIND("]",CELL("nomfichier"))+1,20)</f>
        <v>Hommes</v>
      </c>
      <c r="R3" s="665" t="str">
        <f t="shared" ref="Q3:R4" ca="1" si="0">MID(CELL("nomfichier"),FIND("]",CELL("nomfichier"))+1,20)</f>
        <v>Hommes</v>
      </c>
    </row>
    <row r="4" spans="1:18" ht="13.5" thickBot="1" x14ac:dyDescent="0.25">
      <c r="A4" s="642"/>
      <c r="B4" s="643"/>
      <c r="C4" s="643"/>
      <c r="D4" s="644"/>
      <c r="E4" s="24"/>
      <c r="F4" s="28"/>
      <c r="G4" s="28"/>
      <c r="H4" s="28"/>
      <c r="I4" s="28"/>
      <c r="J4" s="28"/>
      <c r="K4" s="28"/>
      <c r="L4" s="667"/>
      <c r="M4" s="669"/>
      <c r="N4" s="670"/>
      <c r="O4" s="670"/>
      <c r="P4" s="670"/>
      <c r="Q4" s="670" t="str">
        <f t="shared" ca="1" si="0"/>
        <v>Hommes</v>
      </c>
      <c r="R4" s="671" t="str">
        <f t="shared" ca="1" si="0"/>
        <v>Hommes</v>
      </c>
    </row>
    <row r="5" spans="1:18" ht="13.5" thickBot="1" x14ac:dyDescent="0.25">
      <c r="A5" s="645"/>
      <c r="B5" s="646"/>
      <c r="C5" s="646"/>
      <c r="D5" s="647"/>
      <c r="E5" s="24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31"/>
    </row>
    <row r="6" spans="1:18" x14ac:dyDescent="0.2">
      <c r="A6" s="24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31"/>
    </row>
    <row r="7" spans="1:18" x14ac:dyDescent="0.2">
      <c r="A7" s="248"/>
      <c r="B7" s="28"/>
      <c r="C7" s="28"/>
      <c r="D7" s="28"/>
      <c r="E7" s="28"/>
      <c r="F7" s="28"/>
      <c r="G7" s="28"/>
      <c r="H7" s="32" t="s">
        <v>68</v>
      </c>
      <c r="I7" s="32" t="s">
        <v>69</v>
      </c>
      <c r="J7" s="32" t="s">
        <v>70</v>
      </c>
      <c r="K7" s="32" t="s">
        <v>71</v>
      </c>
      <c r="L7" s="32" t="s">
        <v>72</v>
      </c>
      <c r="M7" s="32" t="s">
        <v>73</v>
      </c>
      <c r="N7" s="32" t="s">
        <v>74</v>
      </c>
      <c r="O7" s="40" t="s">
        <v>75</v>
      </c>
      <c r="P7" s="40"/>
      <c r="Q7" s="40" t="s">
        <v>76</v>
      </c>
      <c r="R7" s="251"/>
    </row>
    <row r="8" spans="1:18" ht="19.149999999999999" customHeight="1" x14ac:dyDescent="0.2">
      <c r="A8" s="248"/>
      <c r="B8" s="41" t="s">
        <v>77</v>
      </c>
      <c r="C8" s="42" t="str">
        <f>VLOOKUP(L3,matches,5,FALSE)</f>
        <v>BYE</v>
      </c>
      <c r="D8" s="43"/>
      <c r="E8" s="43"/>
      <c r="F8" s="44"/>
      <c r="G8" s="28"/>
      <c r="H8" s="32">
        <v>1</v>
      </c>
      <c r="I8" s="32" t="s">
        <v>78</v>
      </c>
      <c r="J8" s="32"/>
      <c r="K8" s="32"/>
      <c r="L8" s="32"/>
      <c r="M8" s="32"/>
      <c r="N8" s="32"/>
      <c r="O8" s="45"/>
      <c r="P8" s="46"/>
      <c r="Q8" s="45"/>
      <c r="R8" s="252"/>
    </row>
    <row r="9" spans="1:18" ht="19.149999999999999" customHeight="1" x14ac:dyDescent="0.2">
      <c r="A9" s="248"/>
      <c r="B9" s="47" t="s">
        <v>79</v>
      </c>
      <c r="C9" s="48" t="str">
        <f>VLOOKUP(C8,clubs,2,TRUE)</f>
        <v>LX058</v>
      </c>
      <c r="D9" s="657" t="s">
        <v>264</v>
      </c>
      <c r="E9" s="657"/>
      <c r="F9" s="49"/>
      <c r="G9" s="28"/>
      <c r="H9" s="32">
        <v>2</v>
      </c>
      <c r="I9" s="32" t="s">
        <v>80</v>
      </c>
      <c r="J9" s="32"/>
      <c r="K9" s="32"/>
      <c r="L9" s="32"/>
      <c r="M9" s="32"/>
      <c r="N9" s="32"/>
      <c r="O9" s="45"/>
      <c r="P9" s="46"/>
      <c r="Q9" s="45"/>
      <c r="R9" s="252"/>
    </row>
    <row r="10" spans="1:18" ht="19.149999999999999" customHeight="1" x14ac:dyDescent="0.2">
      <c r="A10" s="248"/>
      <c r="B10" s="50" t="s">
        <v>81</v>
      </c>
      <c r="C10" s="51"/>
      <c r="D10" s="52" t="s">
        <v>292</v>
      </c>
      <c r="E10" s="52" t="s">
        <v>261</v>
      </c>
      <c r="F10" s="52" t="s">
        <v>82</v>
      </c>
      <c r="G10" s="28"/>
      <c r="H10" s="32">
        <v>3</v>
      </c>
      <c r="I10" s="32" t="s">
        <v>83</v>
      </c>
      <c r="J10" s="32"/>
      <c r="K10" s="32"/>
      <c r="L10" s="32"/>
      <c r="M10" s="32"/>
      <c r="N10" s="32"/>
      <c r="O10" s="45"/>
      <c r="P10" s="53"/>
      <c r="Q10" s="45"/>
      <c r="R10" s="253"/>
    </row>
    <row r="11" spans="1:18" ht="19.149999999999999" customHeight="1" x14ac:dyDescent="0.2">
      <c r="A11" s="248"/>
      <c r="B11" s="54"/>
      <c r="C11" s="55"/>
      <c r="D11" s="52"/>
      <c r="E11" s="181" t="e">
        <f>VLOOKUP(C$8,joueurs3,3,FALSE)</f>
        <v>#N/A</v>
      </c>
      <c r="F11" s="52"/>
      <c r="G11" s="28"/>
      <c r="H11" s="32">
        <v>4</v>
      </c>
      <c r="I11" s="32" t="s">
        <v>84</v>
      </c>
      <c r="J11" s="32"/>
      <c r="K11" s="32"/>
      <c r="L11" s="32"/>
      <c r="M11" s="32"/>
      <c r="N11" s="32"/>
      <c r="O11" s="45"/>
      <c r="P11" s="46"/>
      <c r="Q11" s="45"/>
      <c r="R11" s="252"/>
    </row>
    <row r="12" spans="1:18" ht="19.149999999999999" customHeight="1" x14ac:dyDescent="0.2">
      <c r="A12" s="248"/>
      <c r="B12" s="54"/>
      <c r="C12" s="55"/>
      <c r="D12" s="52"/>
      <c r="E12" s="181" t="e">
        <f>VLOOKUP(C$8,joueurs3,4,FALSE)</f>
        <v>#N/A</v>
      </c>
      <c r="F12" s="52"/>
      <c r="G12" s="28"/>
      <c r="H12" s="32">
        <v>5</v>
      </c>
      <c r="I12" s="32" t="s">
        <v>85</v>
      </c>
      <c r="J12" s="32"/>
      <c r="K12" s="32"/>
      <c r="L12" s="32"/>
      <c r="M12" s="32"/>
      <c r="N12" s="32"/>
      <c r="O12" s="45"/>
      <c r="P12" s="46"/>
      <c r="Q12" s="45"/>
      <c r="R12" s="252"/>
    </row>
    <row r="13" spans="1:18" ht="19.149999999999999" customHeight="1" x14ac:dyDescent="0.2">
      <c r="A13" s="248"/>
      <c r="B13" s="54"/>
      <c r="C13" s="55"/>
      <c r="D13" s="52"/>
      <c r="E13" s="181" t="e">
        <f>VLOOKUP(C$8,joueurs3,5,FALSE)</f>
        <v>#N/A</v>
      </c>
      <c r="F13" s="52"/>
      <c r="G13" s="28"/>
      <c r="H13" s="32">
        <v>6</v>
      </c>
      <c r="I13" s="32" t="s">
        <v>86</v>
      </c>
      <c r="J13" s="32"/>
      <c r="K13" s="32"/>
      <c r="L13" s="32"/>
      <c r="M13" s="32"/>
      <c r="N13" s="32"/>
      <c r="O13" s="45"/>
      <c r="P13" s="46"/>
      <c r="Q13" s="45"/>
      <c r="R13" s="252"/>
    </row>
    <row r="14" spans="1:18" ht="19.149999999999999" customHeight="1" x14ac:dyDescent="0.2">
      <c r="A14" s="248"/>
      <c r="B14" s="54"/>
      <c r="C14" s="55"/>
      <c r="D14" s="52"/>
      <c r="E14" s="181" t="e">
        <f>VLOOKUP(C$8,joueurs3,6,FALSE)</f>
        <v>#N/A</v>
      </c>
      <c r="F14" s="52"/>
      <c r="G14" s="28"/>
      <c r="H14" s="32">
        <v>7</v>
      </c>
      <c r="I14" s="32" t="s">
        <v>87</v>
      </c>
      <c r="J14" s="32"/>
      <c r="K14" s="32"/>
      <c r="L14" s="32"/>
      <c r="M14" s="32"/>
      <c r="N14" s="32"/>
      <c r="O14" s="45"/>
      <c r="P14" s="46"/>
      <c r="Q14" s="45"/>
      <c r="R14" s="252"/>
    </row>
    <row r="15" spans="1:18" ht="19.149999999999999" customHeight="1" x14ac:dyDescent="0.2">
      <c r="A15" s="248"/>
      <c r="B15" s="28"/>
      <c r="C15" s="28"/>
      <c r="D15" s="28"/>
      <c r="E15" s="28"/>
      <c r="F15" s="28"/>
      <c r="G15" s="28"/>
      <c r="H15" s="32">
        <v>8</v>
      </c>
      <c r="I15" s="32" t="s">
        <v>88</v>
      </c>
      <c r="J15" s="32"/>
      <c r="K15" s="32"/>
      <c r="L15" s="32"/>
      <c r="M15" s="32"/>
      <c r="N15" s="32"/>
      <c r="O15" s="45"/>
      <c r="P15" s="46"/>
      <c r="Q15" s="45"/>
      <c r="R15" s="252"/>
    </row>
    <row r="16" spans="1:18" ht="19.149999999999999" customHeight="1" x14ac:dyDescent="0.2">
      <c r="A16" s="248"/>
      <c r="B16" s="41" t="s">
        <v>89</v>
      </c>
      <c r="C16" s="42" t="str">
        <f>VLOOKUP(L3,matches,6,FALSE)</f>
        <v>VI D</v>
      </c>
      <c r="D16" s="43"/>
      <c r="E16" s="43"/>
      <c r="F16" s="44"/>
      <c r="G16" s="28"/>
      <c r="H16" s="32">
        <v>9</v>
      </c>
      <c r="I16" s="32" t="s">
        <v>90</v>
      </c>
      <c r="J16" s="32"/>
      <c r="K16" s="32"/>
      <c r="L16" s="32"/>
      <c r="M16" s="32"/>
      <c r="N16" s="32"/>
      <c r="O16" s="45"/>
      <c r="P16" s="46"/>
      <c r="Q16" s="45"/>
      <c r="R16" s="252"/>
    </row>
    <row r="17" spans="1:18" ht="19.149999999999999" customHeight="1" x14ac:dyDescent="0.2">
      <c r="A17" s="248"/>
      <c r="B17" s="47" t="s">
        <v>79</v>
      </c>
      <c r="C17" s="48" t="str">
        <f>VLOOKUP(C16,clubs,2,TRUE)</f>
        <v>LX003</v>
      </c>
      <c r="D17" s="657" t="s">
        <v>264</v>
      </c>
      <c r="E17" s="657"/>
      <c r="F17" s="49"/>
      <c r="G17" s="28"/>
      <c r="H17" s="32">
        <v>10</v>
      </c>
      <c r="I17" s="32" t="s">
        <v>60</v>
      </c>
      <c r="J17" s="32"/>
      <c r="K17" s="32"/>
      <c r="L17" s="32"/>
      <c r="M17" s="32"/>
      <c r="N17" s="32"/>
      <c r="O17" s="45"/>
      <c r="P17" s="46"/>
      <c r="Q17" s="45"/>
      <c r="R17" s="252"/>
    </row>
    <row r="18" spans="1:18" ht="19.149999999999999" customHeight="1" x14ac:dyDescent="0.2">
      <c r="A18" s="248"/>
      <c r="B18" s="50" t="s">
        <v>81</v>
      </c>
      <c r="C18" s="51"/>
      <c r="D18" s="52" t="s">
        <v>292</v>
      </c>
      <c r="E18" s="52" t="s">
        <v>261</v>
      </c>
      <c r="F18" s="52" t="s">
        <v>82</v>
      </c>
      <c r="G18" s="28"/>
      <c r="H18" s="32">
        <v>11</v>
      </c>
      <c r="I18" s="32" t="s">
        <v>91</v>
      </c>
      <c r="J18" s="32"/>
      <c r="K18" s="32"/>
      <c r="L18" s="32"/>
      <c r="M18" s="32"/>
      <c r="N18" s="32"/>
      <c r="O18" s="45"/>
      <c r="P18" s="46"/>
      <c r="Q18" s="45"/>
      <c r="R18" s="252"/>
    </row>
    <row r="19" spans="1:18" ht="19.149999999999999" customHeight="1" x14ac:dyDescent="0.2">
      <c r="A19" s="248"/>
      <c r="B19" s="347"/>
      <c r="C19" s="347"/>
      <c r="D19" s="52"/>
      <c r="E19" s="181" t="e">
        <f>VLOOKUP(C$16,joueurs3,3,FALSE)</f>
        <v>#N/A</v>
      </c>
      <c r="F19" s="52"/>
      <c r="G19" s="28"/>
      <c r="H19" s="32">
        <v>12</v>
      </c>
      <c r="I19" s="32" t="s">
        <v>59</v>
      </c>
      <c r="J19" s="32"/>
      <c r="K19" s="32"/>
      <c r="L19" s="32"/>
      <c r="M19" s="32"/>
      <c r="N19" s="32"/>
      <c r="O19" s="45"/>
      <c r="P19" s="46"/>
      <c r="Q19" s="45"/>
      <c r="R19" s="252"/>
    </row>
    <row r="20" spans="1:18" ht="19.149999999999999" customHeight="1" x14ac:dyDescent="0.2">
      <c r="A20" s="248"/>
      <c r="B20" s="348"/>
      <c r="C20" s="348"/>
      <c r="D20" s="52"/>
      <c r="E20" s="181" t="e">
        <f>VLOOKUP(C$16,joueurs3,4,FALSE)</f>
        <v>#N/A</v>
      </c>
      <c r="F20" s="52"/>
      <c r="G20" s="28"/>
      <c r="H20" s="32">
        <v>13</v>
      </c>
      <c r="I20" s="32" t="s">
        <v>92</v>
      </c>
      <c r="J20" s="32"/>
      <c r="K20" s="32"/>
      <c r="L20" s="32"/>
      <c r="M20" s="32"/>
      <c r="N20" s="32"/>
      <c r="O20" s="45"/>
      <c r="P20" s="46"/>
      <c r="Q20" s="45"/>
      <c r="R20" s="252"/>
    </row>
    <row r="21" spans="1:18" ht="19.149999999999999" customHeight="1" x14ac:dyDescent="0.2">
      <c r="A21" s="248"/>
      <c r="B21" s="348"/>
      <c r="C21" s="348"/>
      <c r="D21" s="52"/>
      <c r="E21" s="181" t="e">
        <f>VLOOKUP(C$16,joueurs3,5,FALSE)</f>
        <v>#N/A</v>
      </c>
      <c r="F21" s="52"/>
      <c r="G21" s="28"/>
      <c r="H21" s="32">
        <v>14</v>
      </c>
      <c r="I21" s="32" t="s">
        <v>93</v>
      </c>
      <c r="J21" s="32"/>
      <c r="K21" s="32"/>
      <c r="L21" s="32"/>
      <c r="M21" s="32"/>
      <c r="N21" s="32"/>
      <c r="O21" s="45"/>
      <c r="P21" s="46"/>
      <c r="Q21" s="45"/>
      <c r="R21" s="252"/>
    </row>
    <row r="22" spans="1:18" ht="19.149999999999999" customHeight="1" x14ac:dyDescent="0.2">
      <c r="A22" s="248"/>
      <c r="B22" s="349"/>
      <c r="C22" s="349"/>
      <c r="D22" s="52"/>
      <c r="E22" s="181" t="e">
        <f>VLOOKUP(C$16,joueurs3,6,FALSE)</f>
        <v>#N/A</v>
      </c>
      <c r="F22" s="52"/>
      <c r="G22" s="28"/>
      <c r="H22" s="32">
        <v>15</v>
      </c>
      <c r="I22" s="32" t="s">
        <v>94</v>
      </c>
      <c r="J22" s="32"/>
      <c r="K22" s="32"/>
      <c r="L22" s="32"/>
      <c r="M22" s="32"/>
      <c r="N22" s="32"/>
      <c r="O22" s="45"/>
      <c r="P22" s="46"/>
      <c r="Q22" s="45"/>
      <c r="R22" s="252"/>
    </row>
    <row r="23" spans="1:18" ht="19.149999999999999" customHeight="1" x14ac:dyDescent="0.2">
      <c r="A23" s="248"/>
      <c r="B23" s="28"/>
      <c r="C23" s="28"/>
      <c r="D23" s="28"/>
      <c r="E23" s="28"/>
      <c r="F23" s="28"/>
      <c r="G23" s="28"/>
      <c r="H23" s="32">
        <v>16</v>
      </c>
      <c r="I23" s="32" t="s">
        <v>95</v>
      </c>
      <c r="J23" s="32"/>
      <c r="K23" s="32"/>
      <c r="L23" s="32"/>
      <c r="M23" s="32"/>
      <c r="N23" s="32"/>
      <c r="O23" s="45"/>
      <c r="P23" s="46"/>
      <c r="Q23" s="45"/>
      <c r="R23" s="252"/>
    </row>
    <row r="24" spans="1:18" ht="19.149999999999999" customHeight="1" thickBot="1" x14ac:dyDescent="0.25">
      <c r="A24" s="24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1"/>
    </row>
    <row r="25" spans="1:18" ht="19.149999999999999" customHeight="1" thickBot="1" x14ac:dyDescent="0.25">
      <c r="A25" s="248"/>
      <c r="B25" s="41" t="s">
        <v>96</v>
      </c>
      <c r="C25" s="43" t="s">
        <v>97</v>
      </c>
      <c r="D25" s="43"/>
      <c r="E25" s="43"/>
      <c r="F25" s="43" t="s">
        <v>98</v>
      </c>
      <c r="G25" s="43"/>
      <c r="H25" s="44"/>
      <c r="I25" s="28"/>
      <c r="J25" s="28"/>
      <c r="K25" s="28"/>
      <c r="L25" s="28"/>
      <c r="M25" s="56" t="s">
        <v>99</v>
      </c>
      <c r="N25" s="57"/>
      <c r="O25" s="56" t="s">
        <v>100</v>
      </c>
      <c r="P25" s="58"/>
      <c r="Q25" s="56"/>
      <c r="R25" s="57"/>
    </row>
    <row r="26" spans="1:18" ht="19.149999999999999" customHeight="1" x14ac:dyDescent="0.2">
      <c r="A26" s="248"/>
      <c r="B26" s="47" t="s">
        <v>101</v>
      </c>
      <c r="C26" s="48" t="s">
        <v>97</v>
      </c>
      <c r="D26" s="48"/>
      <c r="E26" s="48"/>
      <c r="F26" s="48"/>
      <c r="G26" s="48"/>
      <c r="H26" s="49"/>
      <c r="I26" s="28"/>
      <c r="J26" s="28"/>
      <c r="K26" s="28"/>
      <c r="L26" s="28"/>
      <c r="M26" s="28"/>
      <c r="N26" s="28"/>
      <c r="O26" s="28"/>
      <c r="P26" s="28"/>
      <c r="Q26" s="28"/>
      <c r="R26" s="31"/>
    </row>
    <row r="27" spans="1:18" ht="19.149999999999999" customHeight="1" x14ac:dyDescent="0.2">
      <c r="A27" s="248"/>
      <c r="B27" s="41" t="s">
        <v>102</v>
      </c>
      <c r="C27" s="43" t="s">
        <v>97</v>
      </c>
      <c r="D27" s="43"/>
      <c r="E27" s="43"/>
      <c r="F27" s="43" t="s">
        <v>98</v>
      </c>
      <c r="G27" s="43"/>
      <c r="H27" s="44"/>
      <c r="I27" s="28"/>
      <c r="J27" s="28"/>
      <c r="K27" s="28"/>
      <c r="L27" s="28"/>
      <c r="M27" s="28" t="s">
        <v>103</v>
      </c>
      <c r="N27" s="28"/>
      <c r="O27" s="28"/>
      <c r="P27" s="28"/>
      <c r="Q27" s="28"/>
      <c r="R27" s="31"/>
    </row>
    <row r="28" spans="1:18" ht="19.149999999999999" customHeight="1" x14ac:dyDescent="0.2">
      <c r="A28" s="248"/>
      <c r="B28" s="47" t="s">
        <v>101</v>
      </c>
      <c r="C28" s="48" t="s">
        <v>97</v>
      </c>
      <c r="D28" s="48"/>
      <c r="E28" s="48"/>
      <c r="F28" s="48"/>
      <c r="G28" s="48"/>
      <c r="H28" s="49"/>
      <c r="I28" s="28"/>
      <c r="J28" s="28"/>
      <c r="K28" s="28"/>
      <c r="L28" s="28"/>
      <c r="M28" s="28"/>
      <c r="N28" s="28"/>
      <c r="O28" s="28"/>
      <c r="P28" s="28"/>
      <c r="Q28" s="28"/>
      <c r="R28" s="31"/>
    </row>
    <row r="29" spans="1:18" x14ac:dyDescent="0.2">
      <c r="A29" s="24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1"/>
    </row>
    <row r="30" spans="1:18" ht="13.5" thickBot="1" x14ac:dyDescent="0.25">
      <c r="A30" s="249"/>
      <c r="B30" s="35" t="s">
        <v>104</v>
      </c>
      <c r="C30" s="35" t="s">
        <v>281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1:18" ht="12.75" customHeight="1" x14ac:dyDescent="0.2">
      <c r="A31" s="648" t="s">
        <v>297</v>
      </c>
      <c r="B31" s="649"/>
      <c r="C31" s="649"/>
      <c r="D31" s="650"/>
      <c r="E31" s="16"/>
      <c r="F31" s="20"/>
      <c r="G31" s="20"/>
      <c r="H31" s="20"/>
      <c r="I31" s="20"/>
      <c r="J31" s="20"/>
      <c r="K31" s="20"/>
      <c r="L31" s="658" t="s">
        <v>64</v>
      </c>
      <c r="M31" s="660" t="s">
        <v>3</v>
      </c>
      <c r="N31" s="662" t="s">
        <v>4</v>
      </c>
      <c r="O31" s="660" t="s">
        <v>282</v>
      </c>
      <c r="P31" s="660"/>
      <c r="Q31" s="660" t="s">
        <v>298</v>
      </c>
      <c r="R31" s="664"/>
    </row>
    <row r="32" spans="1:18" x14ac:dyDescent="0.2">
      <c r="A32" s="651"/>
      <c r="B32" s="652"/>
      <c r="C32" s="652"/>
      <c r="D32" s="653"/>
      <c r="E32" s="24"/>
      <c r="F32" s="28"/>
      <c r="G32" s="28"/>
      <c r="H32" s="26"/>
      <c r="I32" s="28" t="s">
        <v>62</v>
      </c>
      <c r="J32" s="28"/>
      <c r="K32" s="28"/>
      <c r="L32" s="659"/>
      <c r="M32" s="661"/>
      <c r="N32" s="663"/>
      <c r="O32" s="661"/>
      <c r="P32" s="661"/>
      <c r="Q32" s="661"/>
      <c r="R32" s="665"/>
    </row>
    <row r="33" spans="1:18" x14ac:dyDescent="0.2">
      <c r="A33" s="651"/>
      <c r="B33" s="652"/>
      <c r="C33" s="652"/>
      <c r="D33" s="653"/>
      <c r="E33" s="24"/>
      <c r="F33" s="28"/>
      <c r="G33" s="28"/>
      <c r="H33" s="32"/>
      <c r="I33" s="28" t="s">
        <v>65</v>
      </c>
      <c r="J33" s="28"/>
      <c r="K33" s="28"/>
      <c r="L33" s="659" t="str">
        <f>Résultats!A11</f>
        <v>S2</v>
      </c>
      <c r="M33" s="668">
        <f>Résultats!B11</f>
        <v>44688</v>
      </c>
      <c r="N33" s="661" t="str">
        <f>Résultats!C11</f>
        <v>9h00</v>
      </c>
      <c r="O33" s="661">
        <f>Résultats!D11</f>
        <v>0</v>
      </c>
      <c r="P33" s="661" t="str">
        <f>Résultats!E11</f>
        <v>VI A</v>
      </c>
      <c r="Q33" s="661" t="str">
        <f t="shared" ref="Q33:R34" ca="1" si="1">MID(CELL("nomfichier"),FIND("]",CELL("nomfichier"))+1,20)</f>
        <v>Hommes</v>
      </c>
      <c r="R33" s="665" t="str">
        <f t="shared" ca="1" si="1"/>
        <v>Hommes</v>
      </c>
    </row>
    <row r="34" spans="1:18" ht="13.5" thickBot="1" x14ac:dyDescent="0.25">
      <c r="A34" s="651"/>
      <c r="B34" s="652"/>
      <c r="C34" s="652"/>
      <c r="D34" s="653"/>
      <c r="E34" s="24"/>
      <c r="F34" s="28"/>
      <c r="G34" s="28"/>
      <c r="H34" s="28"/>
      <c r="I34" s="28"/>
      <c r="J34" s="28"/>
      <c r="K34" s="28"/>
      <c r="L34" s="672"/>
      <c r="M34" s="669"/>
      <c r="N34" s="670"/>
      <c r="O34" s="670"/>
      <c r="P34" s="670"/>
      <c r="Q34" s="670" t="str">
        <f t="shared" ca="1" si="1"/>
        <v>Hommes</v>
      </c>
      <c r="R34" s="671" t="str">
        <f t="shared" ca="1" si="1"/>
        <v>Hommes</v>
      </c>
    </row>
    <row r="35" spans="1:18" ht="13.5" thickBot="1" x14ac:dyDescent="0.25">
      <c r="A35" s="654"/>
      <c r="B35" s="655"/>
      <c r="C35" s="655"/>
      <c r="D35" s="656"/>
      <c r="E35" s="24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31"/>
    </row>
    <row r="36" spans="1:18" x14ac:dyDescent="0.2">
      <c r="A36" s="24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1"/>
    </row>
    <row r="37" spans="1:18" x14ac:dyDescent="0.2">
      <c r="A37" s="248"/>
      <c r="B37" s="28"/>
      <c r="C37" s="28"/>
      <c r="D37" s="28"/>
      <c r="E37" s="28"/>
      <c r="F37" s="28"/>
      <c r="G37" s="28"/>
      <c r="H37" s="32" t="s">
        <v>68</v>
      </c>
      <c r="I37" s="32" t="s">
        <v>69</v>
      </c>
      <c r="J37" s="32" t="s">
        <v>70</v>
      </c>
      <c r="K37" s="32" t="s">
        <v>71</v>
      </c>
      <c r="L37" s="32" t="s">
        <v>72</v>
      </c>
      <c r="M37" s="32" t="s">
        <v>73</v>
      </c>
      <c r="N37" s="32" t="s">
        <v>74</v>
      </c>
      <c r="O37" s="40" t="s">
        <v>75</v>
      </c>
      <c r="P37" s="40"/>
      <c r="Q37" s="40" t="s">
        <v>76</v>
      </c>
      <c r="R37" s="251"/>
    </row>
    <row r="38" spans="1:18" ht="19.149999999999999" customHeight="1" x14ac:dyDescent="0.2">
      <c r="A38" s="248"/>
      <c r="B38" s="41" t="s">
        <v>77</v>
      </c>
      <c r="C38" s="42" t="str">
        <f>VLOOKUP(L33,matches,5,FALSE)</f>
        <v>VI A</v>
      </c>
      <c r="D38" s="43"/>
      <c r="E38" s="43"/>
      <c r="F38" s="44"/>
      <c r="G38" s="28"/>
      <c r="H38" s="32">
        <v>1</v>
      </c>
      <c r="I38" s="32" t="s">
        <v>78</v>
      </c>
      <c r="J38" s="32"/>
      <c r="K38" s="32"/>
      <c r="L38" s="32"/>
      <c r="M38" s="32"/>
      <c r="N38" s="32"/>
      <c r="O38" s="45"/>
      <c r="P38" s="46"/>
      <c r="Q38" s="45"/>
      <c r="R38" s="252"/>
    </row>
    <row r="39" spans="1:18" ht="19.149999999999999" customHeight="1" x14ac:dyDescent="0.2">
      <c r="A39" s="248"/>
      <c r="B39" s="47" t="s">
        <v>79</v>
      </c>
      <c r="C39" s="48" t="str">
        <f>VLOOKUP(C38,clubs,2,TRUE)</f>
        <v>LX003</v>
      </c>
      <c r="D39" s="657" t="s">
        <v>264</v>
      </c>
      <c r="E39" s="657"/>
      <c r="F39" s="49"/>
      <c r="G39" s="28"/>
      <c r="H39" s="32">
        <v>2</v>
      </c>
      <c r="I39" s="32" t="s">
        <v>80</v>
      </c>
      <c r="J39" s="32"/>
      <c r="K39" s="32"/>
      <c r="L39" s="32"/>
      <c r="M39" s="32"/>
      <c r="N39" s="32"/>
      <c r="O39" s="45"/>
      <c r="P39" s="46"/>
      <c r="Q39" s="45"/>
      <c r="R39" s="252"/>
    </row>
    <row r="40" spans="1:18" ht="19.149999999999999" customHeight="1" x14ac:dyDescent="0.2">
      <c r="A40" s="248"/>
      <c r="B40" s="50" t="s">
        <v>81</v>
      </c>
      <c r="C40" s="51"/>
      <c r="D40" s="52" t="s">
        <v>292</v>
      </c>
      <c r="E40" s="52" t="s">
        <v>261</v>
      </c>
      <c r="F40" s="52" t="s">
        <v>82</v>
      </c>
      <c r="G40" s="28"/>
      <c r="H40" s="32">
        <v>3</v>
      </c>
      <c r="I40" s="32" t="s">
        <v>83</v>
      </c>
      <c r="J40" s="32"/>
      <c r="K40" s="32"/>
      <c r="L40" s="32"/>
      <c r="M40" s="32"/>
      <c r="N40" s="32"/>
      <c r="O40" s="45"/>
      <c r="P40" s="53"/>
      <c r="Q40" s="45"/>
      <c r="R40" s="253"/>
    </row>
    <row r="41" spans="1:18" ht="19.149999999999999" customHeight="1" x14ac:dyDescent="0.2">
      <c r="A41" s="248"/>
      <c r="B41" s="54"/>
      <c r="C41" s="55"/>
      <c r="D41" s="52"/>
      <c r="E41" s="181" t="e">
        <f>VLOOKUP(C$38,joueurs3,3,FALSE)</f>
        <v>#N/A</v>
      </c>
      <c r="F41" s="52"/>
      <c r="G41" s="28"/>
      <c r="H41" s="32">
        <v>4</v>
      </c>
      <c r="I41" s="32" t="s">
        <v>84</v>
      </c>
      <c r="J41" s="32"/>
      <c r="K41" s="32"/>
      <c r="L41" s="32"/>
      <c r="M41" s="32"/>
      <c r="N41" s="32"/>
      <c r="O41" s="45"/>
      <c r="P41" s="46"/>
      <c r="Q41" s="45"/>
      <c r="R41" s="252"/>
    </row>
    <row r="42" spans="1:18" ht="19.149999999999999" customHeight="1" x14ac:dyDescent="0.2">
      <c r="A42" s="248"/>
      <c r="B42" s="54"/>
      <c r="C42" s="55"/>
      <c r="D42" s="52"/>
      <c r="E42" s="181" t="e">
        <f>VLOOKUP(C$38,joueurs3,4,FALSE)</f>
        <v>#N/A</v>
      </c>
      <c r="F42" s="52"/>
      <c r="G42" s="28"/>
      <c r="H42" s="32">
        <v>5</v>
      </c>
      <c r="I42" s="32" t="s">
        <v>85</v>
      </c>
      <c r="J42" s="32"/>
      <c r="K42" s="32"/>
      <c r="L42" s="32"/>
      <c r="M42" s="32"/>
      <c r="N42" s="32"/>
      <c r="O42" s="45"/>
      <c r="P42" s="46"/>
      <c r="Q42" s="45"/>
      <c r="R42" s="252"/>
    </row>
    <row r="43" spans="1:18" ht="19.149999999999999" customHeight="1" x14ac:dyDescent="0.2">
      <c r="A43" s="248"/>
      <c r="B43" s="54"/>
      <c r="C43" s="55"/>
      <c r="D43" s="52"/>
      <c r="E43" s="181" t="e">
        <f>VLOOKUP(C$38,joueurs3,5,FALSE)</f>
        <v>#N/A</v>
      </c>
      <c r="F43" s="52"/>
      <c r="G43" s="28"/>
      <c r="H43" s="32">
        <v>6</v>
      </c>
      <c r="I43" s="32" t="s">
        <v>86</v>
      </c>
      <c r="J43" s="32"/>
      <c r="K43" s="32"/>
      <c r="L43" s="32"/>
      <c r="M43" s="32"/>
      <c r="N43" s="32"/>
      <c r="O43" s="45"/>
      <c r="P43" s="46"/>
      <c r="Q43" s="45"/>
      <c r="R43" s="252"/>
    </row>
    <row r="44" spans="1:18" ht="19.149999999999999" customHeight="1" x14ac:dyDescent="0.2">
      <c r="A44" s="248"/>
      <c r="B44" s="54"/>
      <c r="C44" s="55"/>
      <c r="D44" s="52"/>
      <c r="E44" s="181" t="e">
        <f>VLOOKUP(C$38,joueurs3,6,FALSE)</f>
        <v>#N/A</v>
      </c>
      <c r="F44" s="52"/>
      <c r="G44" s="28"/>
      <c r="H44" s="32">
        <v>7</v>
      </c>
      <c r="I44" s="32" t="s">
        <v>87</v>
      </c>
      <c r="J44" s="32"/>
      <c r="K44" s="32"/>
      <c r="L44" s="32"/>
      <c r="M44" s="32"/>
      <c r="N44" s="32"/>
      <c r="O44" s="45"/>
      <c r="P44" s="46"/>
      <c r="Q44" s="45"/>
      <c r="R44" s="252"/>
    </row>
    <row r="45" spans="1:18" ht="19.149999999999999" customHeight="1" x14ac:dyDescent="0.2">
      <c r="A45" s="248"/>
      <c r="B45" s="28"/>
      <c r="C45" s="28"/>
      <c r="D45" s="28"/>
      <c r="E45" s="28"/>
      <c r="F45" s="28"/>
      <c r="G45" s="28"/>
      <c r="H45" s="32">
        <v>8</v>
      </c>
      <c r="I45" s="32" t="s">
        <v>88</v>
      </c>
      <c r="J45" s="32"/>
      <c r="K45" s="32"/>
      <c r="L45" s="32"/>
      <c r="M45" s="32"/>
      <c r="N45" s="32"/>
      <c r="O45" s="45"/>
      <c r="P45" s="46"/>
      <c r="Q45" s="45"/>
      <c r="R45" s="252"/>
    </row>
    <row r="46" spans="1:18" ht="19.149999999999999" customHeight="1" x14ac:dyDescent="0.2">
      <c r="A46" s="248"/>
      <c r="B46" s="41" t="s">
        <v>89</v>
      </c>
      <c r="C46" s="42" t="str">
        <f>VLOOKUP(L33,matches,6,FALSE)</f>
        <v>VI E</v>
      </c>
      <c r="D46" s="43"/>
      <c r="E46" s="43"/>
      <c r="F46" s="44"/>
      <c r="G46" s="28"/>
      <c r="H46" s="32">
        <v>9</v>
      </c>
      <c r="I46" s="32" t="s">
        <v>90</v>
      </c>
      <c r="J46" s="32"/>
      <c r="K46" s="32"/>
      <c r="L46" s="32"/>
      <c r="M46" s="32"/>
      <c r="N46" s="32"/>
      <c r="O46" s="45"/>
      <c r="P46" s="46"/>
      <c r="Q46" s="45"/>
      <c r="R46" s="252"/>
    </row>
    <row r="47" spans="1:18" ht="19.149999999999999" customHeight="1" x14ac:dyDescent="0.2">
      <c r="A47" s="248"/>
      <c r="B47" s="47" t="s">
        <v>79</v>
      </c>
      <c r="C47" s="48" t="str">
        <f>VLOOKUP(C46,clubs,2,TRUE)</f>
        <v>LX003</v>
      </c>
      <c r="D47" s="657" t="s">
        <v>264</v>
      </c>
      <c r="E47" s="657"/>
      <c r="F47" s="49"/>
      <c r="G47" s="28"/>
      <c r="H47" s="32">
        <v>10</v>
      </c>
      <c r="I47" s="32" t="s">
        <v>60</v>
      </c>
      <c r="J47" s="32"/>
      <c r="K47" s="32"/>
      <c r="L47" s="32"/>
      <c r="M47" s="32"/>
      <c r="N47" s="32"/>
      <c r="O47" s="45"/>
      <c r="P47" s="46"/>
      <c r="Q47" s="45"/>
      <c r="R47" s="252"/>
    </row>
    <row r="48" spans="1:18" ht="19.149999999999999" customHeight="1" x14ac:dyDescent="0.2">
      <c r="A48" s="248"/>
      <c r="B48" s="50" t="s">
        <v>81</v>
      </c>
      <c r="C48" s="51"/>
      <c r="D48" s="52" t="s">
        <v>292</v>
      </c>
      <c r="E48" s="52" t="s">
        <v>261</v>
      </c>
      <c r="F48" s="52" t="s">
        <v>82</v>
      </c>
      <c r="G48" s="28"/>
      <c r="H48" s="32">
        <v>11</v>
      </c>
      <c r="I48" s="32" t="s">
        <v>91</v>
      </c>
      <c r="J48" s="32"/>
      <c r="K48" s="32"/>
      <c r="L48" s="32"/>
      <c r="M48" s="32"/>
      <c r="N48" s="32"/>
      <c r="O48" s="45"/>
      <c r="P48" s="46"/>
      <c r="Q48" s="45"/>
      <c r="R48" s="252"/>
    </row>
    <row r="49" spans="1:18" ht="19.149999999999999" customHeight="1" x14ac:dyDescent="0.2">
      <c r="A49" s="248"/>
      <c r="B49" s="239"/>
      <c r="C49" s="240"/>
      <c r="D49" s="52"/>
      <c r="E49" s="181" t="e">
        <f>VLOOKUP(C$46,joueurs3,3,FALSE)</f>
        <v>#N/A</v>
      </c>
      <c r="F49" s="52"/>
      <c r="G49" s="28"/>
      <c r="H49" s="32">
        <v>12</v>
      </c>
      <c r="I49" s="32" t="s">
        <v>59</v>
      </c>
      <c r="J49" s="32"/>
      <c r="K49" s="32"/>
      <c r="L49" s="32"/>
      <c r="M49" s="32"/>
      <c r="N49" s="32"/>
      <c r="O49" s="45"/>
      <c r="P49" s="46"/>
      <c r="Q49" s="45"/>
      <c r="R49" s="252"/>
    </row>
    <row r="50" spans="1:18" ht="19.149999999999999" customHeight="1" x14ac:dyDescent="0.2">
      <c r="A50" s="248"/>
      <c r="B50" s="241"/>
      <c r="C50" s="242"/>
      <c r="D50" s="52"/>
      <c r="E50" s="181" t="e">
        <f>VLOOKUP(C$46,joueurs3,4,FALSE)</f>
        <v>#N/A</v>
      </c>
      <c r="F50" s="52"/>
      <c r="G50" s="28"/>
      <c r="H50" s="32">
        <v>13</v>
      </c>
      <c r="I50" s="32" t="s">
        <v>92</v>
      </c>
      <c r="J50" s="32"/>
      <c r="K50" s="32"/>
      <c r="L50" s="32"/>
      <c r="M50" s="32"/>
      <c r="N50" s="32"/>
      <c r="O50" s="45"/>
      <c r="P50" s="46"/>
      <c r="Q50" s="45"/>
      <c r="R50" s="252"/>
    </row>
    <row r="51" spans="1:18" ht="19.149999999999999" customHeight="1" x14ac:dyDescent="0.2">
      <c r="A51" s="248"/>
      <c r="B51" s="241"/>
      <c r="C51" s="242"/>
      <c r="D51" s="52"/>
      <c r="E51" s="181" t="e">
        <f>VLOOKUP(C$46,joueurs3,5,FALSE)</f>
        <v>#N/A</v>
      </c>
      <c r="F51" s="52"/>
      <c r="G51" s="28"/>
      <c r="H51" s="32">
        <v>14</v>
      </c>
      <c r="I51" s="32" t="s">
        <v>93</v>
      </c>
      <c r="J51" s="32"/>
      <c r="K51" s="32"/>
      <c r="L51" s="32"/>
      <c r="M51" s="32"/>
      <c r="N51" s="32"/>
      <c r="O51" s="45"/>
      <c r="P51" s="46"/>
      <c r="Q51" s="45"/>
      <c r="R51" s="252"/>
    </row>
    <row r="52" spans="1:18" ht="19.149999999999999" customHeight="1" x14ac:dyDescent="0.2">
      <c r="A52" s="248"/>
      <c r="B52" s="243"/>
      <c r="C52" s="244"/>
      <c r="D52" s="52"/>
      <c r="E52" s="181" t="e">
        <f>VLOOKUP(C$46,joueurs3,6,FALSE)</f>
        <v>#N/A</v>
      </c>
      <c r="F52" s="52"/>
      <c r="G52" s="28"/>
      <c r="H52" s="32">
        <v>15</v>
      </c>
      <c r="I52" s="32" t="s">
        <v>94</v>
      </c>
      <c r="J52" s="32"/>
      <c r="K52" s="32"/>
      <c r="L52" s="32"/>
      <c r="M52" s="32"/>
      <c r="N52" s="32"/>
      <c r="O52" s="45"/>
      <c r="P52" s="46"/>
      <c r="Q52" s="45"/>
      <c r="R52" s="252"/>
    </row>
    <row r="53" spans="1:18" ht="19.149999999999999" customHeight="1" x14ac:dyDescent="0.2">
      <c r="A53" s="248"/>
      <c r="B53" s="28"/>
      <c r="C53" s="28"/>
      <c r="D53" s="28"/>
      <c r="E53" s="28"/>
      <c r="F53" s="28"/>
      <c r="G53" s="28"/>
      <c r="H53" s="32">
        <v>16</v>
      </c>
      <c r="I53" s="32" t="s">
        <v>95</v>
      </c>
      <c r="J53" s="32"/>
      <c r="K53" s="32"/>
      <c r="L53" s="32"/>
      <c r="M53" s="32"/>
      <c r="N53" s="32"/>
      <c r="O53" s="45"/>
      <c r="P53" s="46"/>
      <c r="Q53" s="45"/>
      <c r="R53" s="252"/>
    </row>
    <row r="54" spans="1:18" ht="19.149999999999999" customHeight="1" thickBot="1" x14ac:dyDescent="0.25">
      <c r="A54" s="24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31"/>
    </row>
    <row r="55" spans="1:18" ht="19.149999999999999" customHeight="1" thickBot="1" x14ac:dyDescent="0.25">
      <c r="A55" s="248"/>
      <c r="B55" s="41" t="s">
        <v>96</v>
      </c>
      <c r="C55" s="43" t="s">
        <v>97</v>
      </c>
      <c r="D55" s="43"/>
      <c r="E55" s="43"/>
      <c r="F55" s="43" t="s">
        <v>98</v>
      </c>
      <c r="G55" s="43"/>
      <c r="H55" s="44"/>
      <c r="I55" s="28"/>
      <c r="J55" s="28"/>
      <c r="K55" s="28"/>
      <c r="L55" s="28"/>
      <c r="M55" s="56" t="s">
        <v>99</v>
      </c>
      <c r="N55" s="57"/>
      <c r="O55" s="56" t="s">
        <v>100</v>
      </c>
      <c r="P55" s="58"/>
      <c r="Q55" s="56"/>
      <c r="R55" s="57"/>
    </row>
    <row r="56" spans="1:18" ht="19.149999999999999" customHeight="1" x14ac:dyDescent="0.2">
      <c r="A56" s="248"/>
      <c r="B56" s="47" t="s">
        <v>101</v>
      </c>
      <c r="C56" s="48" t="s">
        <v>97</v>
      </c>
      <c r="D56" s="48"/>
      <c r="E56" s="48"/>
      <c r="F56" s="48"/>
      <c r="G56" s="48"/>
      <c r="H56" s="49"/>
      <c r="I56" s="28"/>
      <c r="J56" s="28"/>
      <c r="K56" s="28"/>
      <c r="L56" s="28"/>
      <c r="M56" s="28"/>
      <c r="N56" s="28"/>
      <c r="O56" s="28"/>
      <c r="P56" s="28"/>
      <c r="Q56" s="28"/>
      <c r="R56" s="31"/>
    </row>
    <row r="57" spans="1:18" ht="19.149999999999999" customHeight="1" x14ac:dyDescent="0.2">
      <c r="A57" s="248"/>
      <c r="B57" s="41" t="s">
        <v>102</v>
      </c>
      <c r="C57" s="43" t="s">
        <v>97</v>
      </c>
      <c r="D57" s="43"/>
      <c r="E57" s="43"/>
      <c r="F57" s="43" t="s">
        <v>98</v>
      </c>
      <c r="G57" s="43"/>
      <c r="H57" s="44"/>
      <c r="I57" s="28"/>
      <c r="J57" s="28"/>
      <c r="K57" s="28"/>
      <c r="L57" s="28"/>
      <c r="M57" s="28" t="s">
        <v>103</v>
      </c>
      <c r="N57" s="28"/>
      <c r="O57" s="28"/>
      <c r="P57" s="28"/>
      <c r="Q57" s="28"/>
      <c r="R57" s="31"/>
    </row>
    <row r="58" spans="1:18" ht="19.149999999999999" customHeight="1" x14ac:dyDescent="0.2">
      <c r="A58" s="248"/>
      <c r="B58" s="47" t="s">
        <v>101</v>
      </c>
      <c r="C58" s="48" t="s">
        <v>97</v>
      </c>
      <c r="D58" s="48"/>
      <c r="E58" s="48"/>
      <c r="F58" s="48"/>
      <c r="G58" s="48"/>
      <c r="H58" s="49"/>
      <c r="I58" s="28"/>
      <c r="J58" s="28"/>
      <c r="K58" s="28"/>
      <c r="L58" s="28"/>
      <c r="M58" s="28"/>
      <c r="N58" s="28"/>
      <c r="O58" s="28"/>
      <c r="P58" s="28"/>
      <c r="Q58" s="28"/>
      <c r="R58" s="31"/>
    </row>
    <row r="59" spans="1:18" x14ac:dyDescent="0.2">
      <c r="A59" s="24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31"/>
    </row>
    <row r="60" spans="1:18" ht="13.5" thickBot="1" x14ac:dyDescent="0.25">
      <c r="A60" s="249"/>
      <c r="B60" s="35" t="s">
        <v>104</v>
      </c>
      <c r="C60" s="35" t="s">
        <v>281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6"/>
    </row>
    <row r="61" spans="1:18" ht="12.75" customHeight="1" x14ac:dyDescent="0.2">
      <c r="A61" s="639" t="s">
        <v>297</v>
      </c>
      <c r="B61" s="640"/>
      <c r="C61" s="640"/>
      <c r="D61" s="641"/>
      <c r="E61" s="16"/>
      <c r="F61" s="20"/>
      <c r="G61" s="20"/>
      <c r="H61" s="20"/>
      <c r="I61" s="20"/>
      <c r="J61" s="20"/>
      <c r="K61" s="20"/>
      <c r="L61" s="658" t="s">
        <v>64</v>
      </c>
      <c r="M61" s="660" t="s">
        <v>3</v>
      </c>
      <c r="N61" s="662" t="s">
        <v>4</v>
      </c>
      <c r="O61" s="660" t="s">
        <v>282</v>
      </c>
      <c r="P61" s="660"/>
      <c r="Q61" s="660" t="s">
        <v>298</v>
      </c>
      <c r="R61" s="664"/>
    </row>
    <row r="62" spans="1:18" x14ac:dyDescent="0.2">
      <c r="A62" s="642"/>
      <c r="B62" s="643"/>
      <c r="C62" s="643"/>
      <c r="D62" s="644"/>
      <c r="E62" s="24"/>
      <c r="F62" s="28"/>
      <c r="G62" s="28"/>
      <c r="H62" s="26"/>
      <c r="I62" s="28" t="s">
        <v>62</v>
      </c>
      <c r="J62" s="28"/>
      <c r="K62" s="28"/>
      <c r="L62" s="659"/>
      <c r="M62" s="661"/>
      <c r="N62" s="663"/>
      <c r="O62" s="661"/>
      <c r="P62" s="661"/>
      <c r="Q62" s="661"/>
      <c r="R62" s="665"/>
    </row>
    <row r="63" spans="1:18" x14ac:dyDescent="0.2">
      <c r="A63" s="642"/>
      <c r="B63" s="643"/>
      <c r="C63" s="643"/>
      <c r="D63" s="644"/>
      <c r="E63" s="24"/>
      <c r="F63" s="28"/>
      <c r="G63" s="28"/>
      <c r="H63" s="32"/>
      <c r="I63" s="28" t="s">
        <v>65</v>
      </c>
      <c r="J63" s="28"/>
      <c r="K63" s="28"/>
      <c r="L63" s="659" t="str">
        <f>Résultats!A12</f>
        <v>S3</v>
      </c>
      <c r="M63" s="668">
        <f>Résultats!B12</f>
        <v>44688</v>
      </c>
      <c r="N63" s="661">
        <f>Résultats!C12</f>
        <v>0</v>
      </c>
      <c r="O63" s="661">
        <f>Résultats!D12</f>
        <v>0</v>
      </c>
      <c r="P63" s="661" t="str">
        <f>Résultats!E12</f>
        <v>BYE</v>
      </c>
      <c r="Q63" s="661" t="str">
        <f t="shared" ref="Q63:R64" ca="1" si="2">MID(CELL("nomfichier"),FIND("]",CELL("nomfichier"))+1,20)</f>
        <v>Hommes</v>
      </c>
      <c r="R63" s="665" t="str">
        <f t="shared" ca="1" si="2"/>
        <v>Hommes</v>
      </c>
    </row>
    <row r="64" spans="1:18" ht="13.5" thickBot="1" x14ac:dyDescent="0.25">
      <c r="A64" s="642"/>
      <c r="B64" s="643"/>
      <c r="C64" s="643"/>
      <c r="D64" s="644"/>
      <c r="E64" s="24"/>
      <c r="F64" s="28"/>
      <c r="G64" s="28"/>
      <c r="H64" s="28"/>
      <c r="I64" s="28"/>
      <c r="J64" s="28"/>
      <c r="K64" s="28"/>
      <c r="L64" s="672"/>
      <c r="M64" s="669"/>
      <c r="N64" s="670"/>
      <c r="O64" s="670"/>
      <c r="P64" s="670"/>
      <c r="Q64" s="670" t="str">
        <f t="shared" ca="1" si="2"/>
        <v>Hommes</v>
      </c>
      <c r="R64" s="671" t="str">
        <f t="shared" ca="1" si="2"/>
        <v>Hommes</v>
      </c>
    </row>
    <row r="65" spans="1:18" ht="13.5" thickBot="1" x14ac:dyDescent="0.25">
      <c r="A65" s="645"/>
      <c r="B65" s="646"/>
      <c r="C65" s="646"/>
      <c r="D65" s="647"/>
      <c r="E65" s="24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31"/>
    </row>
    <row r="66" spans="1:18" x14ac:dyDescent="0.2">
      <c r="A66" s="24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31"/>
    </row>
    <row r="67" spans="1:18" x14ac:dyDescent="0.2">
      <c r="A67" s="248"/>
      <c r="B67" s="28"/>
      <c r="C67" s="28"/>
      <c r="D67" s="28"/>
      <c r="E67" s="28"/>
      <c r="F67" s="28"/>
      <c r="G67" s="28"/>
      <c r="H67" s="32" t="s">
        <v>68</v>
      </c>
      <c r="I67" s="32" t="s">
        <v>69</v>
      </c>
      <c r="J67" s="32" t="s">
        <v>70</v>
      </c>
      <c r="K67" s="32" t="s">
        <v>71</v>
      </c>
      <c r="L67" s="32" t="s">
        <v>72</v>
      </c>
      <c r="M67" s="32" t="s">
        <v>73</v>
      </c>
      <c r="N67" s="32" t="s">
        <v>74</v>
      </c>
      <c r="O67" s="40" t="s">
        <v>75</v>
      </c>
      <c r="P67" s="40"/>
      <c r="Q67" s="40" t="s">
        <v>76</v>
      </c>
      <c r="R67" s="251"/>
    </row>
    <row r="68" spans="1:18" ht="19.149999999999999" customHeight="1" x14ac:dyDescent="0.2">
      <c r="A68" s="248"/>
      <c r="B68" s="41" t="s">
        <v>77</v>
      </c>
      <c r="C68" s="42" t="str">
        <f>VLOOKUP(L63,matches,5,FALSE)</f>
        <v>BYE</v>
      </c>
      <c r="D68" s="43"/>
      <c r="E68" s="43"/>
      <c r="F68" s="44"/>
      <c r="G68" s="28"/>
      <c r="H68" s="32">
        <v>1</v>
      </c>
      <c r="I68" s="32" t="s">
        <v>78</v>
      </c>
      <c r="J68" s="32"/>
      <c r="K68" s="32"/>
      <c r="L68" s="32"/>
      <c r="M68" s="32"/>
      <c r="N68" s="32"/>
      <c r="O68" s="45"/>
      <c r="P68" s="46"/>
      <c r="Q68" s="45"/>
      <c r="R68" s="252"/>
    </row>
    <row r="69" spans="1:18" ht="19.149999999999999" customHeight="1" x14ac:dyDescent="0.2">
      <c r="A69" s="248"/>
      <c r="B69" s="47" t="s">
        <v>79</v>
      </c>
      <c r="C69" s="48" t="str">
        <f>VLOOKUP(C68,clubs,2,TRUE)</f>
        <v>LX058</v>
      </c>
      <c r="D69" s="657" t="s">
        <v>264</v>
      </c>
      <c r="E69" s="657"/>
      <c r="F69" s="49"/>
      <c r="G69" s="28"/>
      <c r="H69" s="32">
        <v>2</v>
      </c>
      <c r="I69" s="32" t="s">
        <v>80</v>
      </c>
      <c r="J69" s="32"/>
      <c r="K69" s="32"/>
      <c r="L69" s="32"/>
      <c r="M69" s="32"/>
      <c r="N69" s="32"/>
      <c r="O69" s="45"/>
      <c r="P69" s="46"/>
      <c r="Q69" s="45"/>
      <c r="R69" s="252"/>
    </row>
    <row r="70" spans="1:18" ht="19.149999999999999" customHeight="1" x14ac:dyDescent="0.2">
      <c r="A70" s="248"/>
      <c r="B70" s="50" t="s">
        <v>81</v>
      </c>
      <c r="C70" s="51"/>
      <c r="D70" s="52" t="s">
        <v>292</v>
      </c>
      <c r="E70" s="52" t="s">
        <v>261</v>
      </c>
      <c r="F70" s="52" t="s">
        <v>82</v>
      </c>
      <c r="G70" s="28"/>
      <c r="H70" s="32">
        <v>3</v>
      </c>
      <c r="I70" s="32" t="s">
        <v>83</v>
      </c>
      <c r="J70" s="32"/>
      <c r="K70" s="32"/>
      <c r="L70" s="32"/>
      <c r="M70" s="32"/>
      <c r="N70" s="32"/>
      <c r="O70" s="45"/>
      <c r="P70" s="53"/>
      <c r="Q70" s="45"/>
      <c r="R70" s="253"/>
    </row>
    <row r="71" spans="1:18" ht="19.149999999999999" customHeight="1" x14ac:dyDescent="0.2">
      <c r="A71" s="248"/>
      <c r="B71" s="54"/>
      <c r="C71" s="55"/>
      <c r="D71" s="52"/>
      <c r="E71" s="181" t="e">
        <f>VLOOKUP(C$68,joueurs3,3,FALSE)</f>
        <v>#N/A</v>
      </c>
      <c r="F71" s="52"/>
      <c r="G71" s="28"/>
      <c r="H71" s="32">
        <v>4</v>
      </c>
      <c r="I71" s="32" t="s">
        <v>84</v>
      </c>
      <c r="J71" s="32"/>
      <c r="K71" s="32"/>
      <c r="L71" s="32"/>
      <c r="M71" s="32"/>
      <c r="N71" s="32"/>
      <c r="O71" s="45"/>
      <c r="P71" s="46"/>
      <c r="Q71" s="45"/>
      <c r="R71" s="252"/>
    </row>
    <row r="72" spans="1:18" ht="19.149999999999999" customHeight="1" x14ac:dyDescent="0.2">
      <c r="A72" s="248"/>
      <c r="B72" s="54"/>
      <c r="C72" s="55"/>
      <c r="D72" s="52"/>
      <c r="E72" s="181" t="e">
        <f>VLOOKUP(C$68,joueurs3,4,FALSE)</f>
        <v>#N/A</v>
      </c>
      <c r="F72" s="52"/>
      <c r="G72" s="28"/>
      <c r="H72" s="32">
        <v>5</v>
      </c>
      <c r="I72" s="32" t="s">
        <v>85</v>
      </c>
      <c r="J72" s="32"/>
      <c r="K72" s="32"/>
      <c r="L72" s="32"/>
      <c r="M72" s="32"/>
      <c r="N72" s="32"/>
      <c r="O72" s="45"/>
      <c r="P72" s="46"/>
      <c r="Q72" s="45"/>
      <c r="R72" s="252"/>
    </row>
    <row r="73" spans="1:18" ht="19.149999999999999" customHeight="1" x14ac:dyDescent="0.2">
      <c r="A73" s="248"/>
      <c r="B73" s="54"/>
      <c r="C73" s="55"/>
      <c r="D73" s="52"/>
      <c r="E73" s="181" t="e">
        <f>VLOOKUP(C$68,joueurs3,5,FALSE)</f>
        <v>#N/A</v>
      </c>
      <c r="F73" s="52"/>
      <c r="G73" s="28"/>
      <c r="H73" s="32">
        <v>6</v>
      </c>
      <c r="I73" s="32" t="s">
        <v>86</v>
      </c>
      <c r="J73" s="32"/>
      <c r="K73" s="32"/>
      <c r="L73" s="32"/>
      <c r="M73" s="32"/>
      <c r="N73" s="32"/>
      <c r="O73" s="45"/>
      <c r="P73" s="46"/>
      <c r="Q73" s="45"/>
      <c r="R73" s="252"/>
    </row>
    <row r="74" spans="1:18" ht="19.149999999999999" customHeight="1" x14ac:dyDescent="0.2">
      <c r="A74" s="248"/>
      <c r="B74" s="54"/>
      <c r="C74" s="55"/>
      <c r="D74" s="52"/>
      <c r="E74" s="181" t="e">
        <f>VLOOKUP(C$68,joueurs3,6,FALSE)</f>
        <v>#N/A</v>
      </c>
      <c r="F74" s="52"/>
      <c r="G74" s="28"/>
      <c r="H74" s="32">
        <v>7</v>
      </c>
      <c r="I74" s="32" t="s">
        <v>87</v>
      </c>
      <c r="J74" s="32"/>
      <c r="K74" s="32"/>
      <c r="L74" s="32"/>
      <c r="M74" s="32"/>
      <c r="N74" s="32"/>
      <c r="O74" s="45"/>
      <c r="P74" s="46"/>
      <c r="Q74" s="45"/>
      <c r="R74" s="252"/>
    </row>
    <row r="75" spans="1:18" ht="19.149999999999999" customHeight="1" x14ac:dyDescent="0.2">
      <c r="A75" s="248"/>
      <c r="B75" s="28"/>
      <c r="C75" s="28"/>
      <c r="D75" s="28"/>
      <c r="E75" s="28"/>
      <c r="F75" s="28"/>
      <c r="G75" s="28"/>
      <c r="H75" s="32">
        <v>8</v>
      </c>
      <c r="I75" s="32" t="s">
        <v>88</v>
      </c>
      <c r="J75" s="32"/>
      <c r="K75" s="32"/>
      <c r="L75" s="32"/>
      <c r="M75" s="32"/>
      <c r="N75" s="32"/>
      <c r="O75" s="45"/>
      <c r="P75" s="46"/>
      <c r="Q75" s="45"/>
      <c r="R75" s="252"/>
    </row>
    <row r="76" spans="1:18" ht="19.149999999999999" customHeight="1" x14ac:dyDescent="0.2">
      <c r="A76" s="248"/>
      <c r="B76" s="41" t="s">
        <v>89</v>
      </c>
      <c r="C76" s="42" t="str">
        <f>VLOOKUP(L63,matches,6,FALSE)</f>
        <v>VI F</v>
      </c>
      <c r="D76" s="43"/>
      <c r="E76" s="43"/>
      <c r="F76" s="44"/>
      <c r="G76" s="28"/>
      <c r="H76" s="32">
        <v>9</v>
      </c>
      <c r="I76" s="32" t="s">
        <v>90</v>
      </c>
      <c r="J76" s="32"/>
      <c r="K76" s="32"/>
      <c r="L76" s="32"/>
      <c r="M76" s="32"/>
      <c r="N76" s="32"/>
      <c r="O76" s="45"/>
      <c r="P76" s="46"/>
      <c r="Q76" s="45"/>
      <c r="R76" s="252"/>
    </row>
    <row r="77" spans="1:18" ht="19.149999999999999" customHeight="1" x14ac:dyDescent="0.2">
      <c r="A77" s="248"/>
      <c r="B77" s="47" t="s">
        <v>79</v>
      </c>
      <c r="C77" s="48" t="str">
        <f>VLOOKUP(C76,clubs,2,TRUE)</f>
        <v>LX003</v>
      </c>
      <c r="D77" s="657" t="s">
        <v>264</v>
      </c>
      <c r="E77" s="657"/>
      <c r="F77" s="49"/>
      <c r="G77" s="28"/>
      <c r="H77" s="32">
        <v>10</v>
      </c>
      <c r="I77" s="32" t="s">
        <v>60</v>
      </c>
      <c r="J77" s="32"/>
      <c r="K77" s="32"/>
      <c r="L77" s="32"/>
      <c r="M77" s="32"/>
      <c r="N77" s="32"/>
      <c r="O77" s="45"/>
      <c r="P77" s="46"/>
      <c r="Q77" s="45"/>
      <c r="R77" s="252"/>
    </row>
    <row r="78" spans="1:18" ht="19.149999999999999" customHeight="1" x14ac:dyDescent="0.2">
      <c r="A78" s="248"/>
      <c r="B78" s="50" t="s">
        <v>81</v>
      </c>
      <c r="C78" s="51"/>
      <c r="D78" s="52" t="s">
        <v>292</v>
      </c>
      <c r="E78" s="52" t="s">
        <v>261</v>
      </c>
      <c r="F78" s="52" t="s">
        <v>82</v>
      </c>
      <c r="G78" s="28"/>
      <c r="H78" s="32">
        <v>11</v>
      </c>
      <c r="I78" s="32" t="s">
        <v>91</v>
      </c>
      <c r="J78" s="32"/>
      <c r="K78" s="32"/>
      <c r="L78" s="32"/>
      <c r="M78" s="32"/>
      <c r="N78" s="32"/>
      <c r="O78" s="45"/>
      <c r="P78" s="46"/>
      <c r="Q78" s="45"/>
      <c r="R78" s="252"/>
    </row>
    <row r="79" spans="1:18" ht="19.149999999999999" customHeight="1" x14ac:dyDescent="0.2">
      <c r="A79" s="248"/>
      <c r="B79" s="345"/>
      <c r="C79" s="345"/>
      <c r="D79" s="52"/>
      <c r="E79" s="181" t="e">
        <f>VLOOKUP(C$76,joueurs3,3,FALSE)</f>
        <v>#N/A</v>
      </c>
      <c r="F79" s="52"/>
      <c r="G79" s="28"/>
      <c r="H79" s="32">
        <v>12</v>
      </c>
      <c r="I79" s="32" t="s">
        <v>59</v>
      </c>
      <c r="J79" s="32"/>
      <c r="K79" s="32"/>
      <c r="L79" s="32"/>
      <c r="M79" s="32"/>
      <c r="N79" s="32"/>
      <c r="O79" s="45"/>
      <c r="P79" s="46"/>
      <c r="Q79" s="45"/>
      <c r="R79" s="252"/>
    </row>
    <row r="80" spans="1:18" ht="19.149999999999999" customHeight="1" x14ac:dyDescent="0.2">
      <c r="A80" s="248"/>
      <c r="B80" s="345"/>
      <c r="C80" s="345"/>
      <c r="D80" s="52"/>
      <c r="E80" s="181" t="e">
        <f>VLOOKUP(C$76,joueurs3,4,FALSE)</f>
        <v>#N/A</v>
      </c>
      <c r="F80" s="52"/>
      <c r="G80" s="28"/>
      <c r="H80" s="32">
        <v>13</v>
      </c>
      <c r="I80" s="32" t="s">
        <v>92</v>
      </c>
      <c r="J80" s="32"/>
      <c r="K80" s="32"/>
      <c r="L80" s="32"/>
      <c r="M80" s="32"/>
      <c r="N80" s="32"/>
      <c r="O80" s="45"/>
      <c r="P80" s="46"/>
      <c r="Q80" s="45"/>
      <c r="R80" s="252"/>
    </row>
    <row r="81" spans="1:18" ht="19.149999999999999" customHeight="1" x14ac:dyDescent="0.2">
      <c r="A81" s="248"/>
      <c r="B81" s="345"/>
      <c r="C81" s="345"/>
      <c r="D81" s="52"/>
      <c r="E81" s="181" t="e">
        <f>VLOOKUP(C$76,joueurs3,5,FALSE)</f>
        <v>#N/A</v>
      </c>
      <c r="F81" s="52"/>
      <c r="G81" s="28"/>
      <c r="H81" s="32">
        <v>14</v>
      </c>
      <c r="I81" s="32" t="s">
        <v>93</v>
      </c>
      <c r="J81" s="32"/>
      <c r="K81" s="32"/>
      <c r="L81" s="32"/>
      <c r="M81" s="32"/>
      <c r="N81" s="32"/>
      <c r="O81" s="45"/>
      <c r="P81" s="46"/>
      <c r="Q81" s="45"/>
      <c r="R81" s="252"/>
    </row>
    <row r="82" spans="1:18" ht="19.149999999999999" customHeight="1" x14ac:dyDescent="0.2">
      <c r="A82" s="248"/>
      <c r="B82" s="345"/>
      <c r="C82" s="345"/>
      <c r="D82" s="52"/>
      <c r="E82" s="181" t="e">
        <f>VLOOKUP(C$76,joueurs3,6,FALSE)</f>
        <v>#N/A</v>
      </c>
      <c r="F82" s="52"/>
      <c r="G82" s="28"/>
      <c r="H82" s="32">
        <v>15</v>
      </c>
      <c r="I82" s="32" t="s">
        <v>94</v>
      </c>
      <c r="J82" s="32"/>
      <c r="K82" s="32"/>
      <c r="L82" s="32"/>
      <c r="M82" s="32"/>
      <c r="N82" s="32"/>
      <c r="O82" s="45"/>
      <c r="P82" s="46"/>
      <c r="Q82" s="45"/>
      <c r="R82" s="252"/>
    </row>
    <row r="83" spans="1:18" ht="19.149999999999999" customHeight="1" x14ac:dyDescent="0.2">
      <c r="A83" s="248"/>
      <c r="B83" s="28"/>
      <c r="C83" s="28"/>
      <c r="D83" s="28"/>
      <c r="E83" s="28"/>
      <c r="F83" s="28"/>
      <c r="G83" s="28"/>
      <c r="H83" s="32">
        <v>16</v>
      </c>
      <c r="I83" s="32" t="s">
        <v>95</v>
      </c>
      <c r="J83" s="32"/>
      <c r="K83" s="32"/>
      <c r="L83" s="32"/>
      <c r="M83" s="32"/>
      <c r="N83" s="32"/>
      <c r="O83" s="45"/>
      <c r="P83" s="46"/>
      <c r="Q83" s="45"/>
      <c r="R83" s="252"/>
    </row>
    <row r="84" spans="1:18" ht="19.149999999999999" customHeight="1" thickBot="1" x14ac:dyDescent="0.25">
      <c r="A84" s="24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31"/>
    </row>
    <row r="85" spans="1:18" ht="19.149999999999999" customHeight="1" thickBot="1" x14ac:dyDescent="0.25">
      <c r="A85" s="248"/>
      <c r="B85" s="41" t="s">
        <v>96</v>
      </c>
      <c r="C85" s="43" t="s">
        <v>97</v>
      </c>
      <c r="D85" s="43"/>
      <c r="E85" s="43"/>
      <c r="F85" s="43" t="s">
        <v>98</v>
      </c>
      <c r="G85" s="43"/>
      <c r="H85" s="44"/>
      <c r="I85" s="28"/>
      <c r="J85" s="28"/>
      <c r="K85" s="28"/>
      <c r="L85" s="28"/>
      <c r="M85" s="56" t="s">
        <v>99</v>
      </c>
      <c r="N85" s="57"/>
      <c r="O85" s="56" t="s">
        <v>100</v>
      </c>
      <c r="P85" s="58"/>
      <c r="Q85" s="56"/>
      <c r="R85" s="57"/>
    </row>
    <row r="86" spans="1:18" ht="19.149999999999999" customHeight="1" x14ac:dyDescent="0.2">
      <c r="A86" s="248"/>
      <c r="B86" s="47" t="s">
        <v>101</v>
      </c>
      <c r="C86" s="48" t="s">
        <v>97</v>
      </c>
      <c r="D86" s="48"/>
      <c r="E86" s="48"/>
      <c r="F86" s="48"/>
      <c r="G86" s="48"/>
      <c r="H86" s="49"/>
      <c r="I86" s="28"/>
      <c r="J86" s="28"/>
      <c r="K86" s="28"/>
      <c r="L86" s="28"/>
      <c r="M86" s="28"/>
      <c r="N86" s="28"/>
      <c r="O86" s="28"/>
      <c r="P86" s="28"/>
      <c r="Q86" s="28"/>
      <c r="R86" s="31"/>
    </row>
    <row r="87" spans="1:18" ht="19.149999999999999" customHeight="1" x14ac:dyDescent="0.2">
      <c r="A87" s="248"/>
      <c r="B87" s="41" t="s">
        <v>102</v>
      </c>
      <c r="C87" s="43" t="s">
        <v>97</v>
      </c>
      <c r="D87" s="43"/>
      <c r="E87" s="43"/>
      <c r="F87" s="43" t="s">
        <v>98</v>
      </c>
      <c r="G87" s="43"/>
      <c r="H87" s="44"/>
      <c r="I87" s="28"/>
      <c r="J87" s="28"/>
      <c r="K87" s="28"/>
      <c r="L87" s="28"/>
      <c r="M87" s="28" t="s">
        <v>103</v>
      </c>
      <c r="N87" s="28"/>
      <c r="O87" s="28"/>
      <c r="P87" s="28"/>
      <c r="Q87" s="28"/>
      <c r="R87" s="31"/>
    </row>
    <row r="88" spans="1:18" ht="19.149999999999999" customHeight="1" x14ac:dyDescent="0.2">
      <c r="A88" s="248"/>
      <c r="B88" s="47" t="s">
        <v>101</v>
      </c>
      <c r="C88" s="48" t="s">
        <v>97</v>
      </c>
      <c r="D88" s="48"/>
      <c r="E88" s="48"/>
      <c r="F88" s="48"/>
      <c r="G88" s="48"/>
      <c r="H88" s="49"/>
      <c r="I88" s="28"/>
      <c r="J88" s="28"/>
      <c r="K88" s="28"/>
      <c r="L88" s="28"/>
      <c r="M88" s="28"/>
      <c r="N88" s="28"/>
      <c r="O88" s="28"/>
      <c r="P88" s="28"/>
      <c r="Q88" s="28"/>
      <c r="R88" s="31"/>
    </row>
    <row r="89" spans="1:18" x14ac:dyDescent="0.2">
      <c r="A89" s="24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31"/>
    </row>
    <row r="90" spans="1:18" ht="13.5" thickBot="1" x14ac:dyDescent="0.25">
      <c r="A90" s="249"/>
      <c r="B90" s="35" t="s">
        <v>104</v>
      </c>
      <c r="C90" s="35" t="s">
        <v>281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6"/>
    </row>
    <row r="91" spans="1:18" ht="12.75" customHeight="1" x14ac:dyDescent="0.2">
      <c r="A91" s="648" t="s">
        <v>297</v>
      </c>
      <c r="B91" s="649"/>
      <c r="C91" s="649"/>
      <c r="D91" s="650"/>
      <c r="E91" s="16"/>
      <c r="F91" s="20"/>
      <c r="G91" s="20"/>
      <c r="H91" s="20"/>
      <c r="I91" s="20"/>
      <c r="J91" s="20"/>
      <c r="K91" s="20"/>
      <c r="L91" s="658" t="s">
        <v>64</v>
      </c>
      <c r="M91" s="660" t="s">
        <v>3</v>
      </c>
      <c r="N91" s="662" t="s">
        <v>4</v>
      </c>
      <c r="O91" s="660" t="s">
        <v>282</v>
      </c>
      <c r="P91" s="660"/>
      <c r="Q91" s="660" t="s">
        <v>298</v>
      </c>
      <c r="R91" s="664"/>
    </row>
    <row r="92" spans="1:18" x14ac:dyDescent="0.2">
      <c r="A92" s="651"/>
      <c r="B92" s="652"/>
      <c r="C92" s="652"/>
      <c r="D92" s="653"/>
      <c r="E92" s="24"/>
      <c r="F92" s="28"/>
      <c r="G92" s="28"/>
      <c r="H92" s="26"/>
      <c r="I92" s="28" t="s">
        <v>62</v>
      </c>
      <c r="J92" s="28"/>
      <c r="K92" s="28"/>
      <c r="L92" s="659"/>
      <c r="M92" s="661"/>
      <c r="N92" s="663"/>
      <c r="O92" s="661"/>
      <c r="P92" s="661"/>
      <c r="Q92" s="661"/>
      <c r="R92" s="665"/>
    </row>
    <row r="93" spans="1:18" x14ac:dyDescent="0.2">
      <c r="A93" s="651"/>
      <c r="B93" s="652"/>
      <c r="C93" s="652"/>
      <c r="D93" s="653"/>
      <c r="E93" s="24"/>
      <c r="F93" s="28"/>
      <c r="G93" s="28"/>
      <c r="H93" s="32"/>
      <c r="I93" s="28" t="s">
        <v>65</v>
      </c>
      <c r="J93" s="28"/>
      <c r="K93" s="28"/>
      <c r="L93" s="659" t="str">
        <f>Résultats!A13</f>
        <v>S4</v>
      </c>
      <c r="M93" s="668">
        <f>Résultats!B13</f>
        <v>44688</v>
      </c>
      <c r="N93" s="661" t="str">
        <f>Résultats!C13</f>
        <v>9h00</v>
      </c>
      <c r="O93" s="661">
        <f>Résultats!D13</f>
        <v>0</v>
      </c>
      <c r="P93" s="661" t="str">
        <f>Résultats!E13</f>
        <v>VI C</v>
      </c>
      <c r="Q93" s="661" t="str">
        <f t="shared" ref="Q93:R94" ca="1" si="3">MID(CELL("nomfichier"),FIND("]",CELL("nomfichier"))+1,20)</f>
        <v>Hommes</v>
      </c>
      <c r="R93" s="665" t="str">
        <f t="shared" ca="1" si="3"/>
        <v>Hommes</v>
      </c>
    </row>
    <row r="94" spans="1:18" ht="13.5" thickBot="1" x14ac:dyDescent="0.25">
      <c r="A94" s="651"/>
      <c r="B94" s="652"/>
      <c r="C94" s="652"/>
      <c r="D94" s="653"/>
      <c r="E94" s="24"/>
      <c r="F94" s="28"/>
      <c r="G94" s="28"/>
      <c r="H94" s="28"/>
      <c r="I94" s="28"/>
      <c r="J94" s="28"/>
      <c r="K94" s="28"/>
      <c r="L94" s="672"/>
      <c r="M94" s="669"/>
      <c r="N94" s="670"/>
      <c r="O94" s="670"/>
      <c r="P94" s="670"/>
      <c r="Q94" s="670" t="str">
        <f t="shared" ca="1" si="3"/>
        <v>Hommes</v>
      </c>
      <c r="R94" s="671" t="str">
        <f t="shared" ca="1" si="3"/>
        <v>Hommes</v>
      </c>
    </row>
    <row r="95" spans="1:18" ht="13.5" thickBot="1" x14ac:dyDescent="0.25">
      <c r="A95" s="654"/>
      <c r="B95" s="655"/>
      <c r="C95" s="655"/>
      <c r="D95" s="656"/>
      <c r="E95" s="24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31"/>
    </row>
    <row r="96" spans="1:18" x14ac:dyDescent="0.2">
      <c r="A96" s="24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31"/>
    </row>
    <row r="97" spans="1:18" x14ac:dyDescent="0.2">
      <c r="A97" s="248"/>
      <c r="B97" s="28"/>
      <c r="C97" s="28"/>
      <c r="D97" s="28"/>
      <c r="E97" s="28"/>
      <c r="F97" s="28"/>
      <c r="G97" s="28"/>
      <c r="H97" s="32" t="s">
        <v>68</v>
      </c>
      <c r="I97" s="32" t="s">
        <v>69</v>
      </c>
      <c r="J97" s="32" t="s">
        <v>70</v>
      </c>
      <c r="K97" s="32" t="s">
        <v>71</v>
      </c>
      <c r="L97" s="32" t="s">
        <v>72</v>
      </c>
      <c r="M97" s="32" t="s">
        <v>73</v>
      </c>
      <c r="N97" s="32" t="s">
        <v>74</v>
      </c>
      <c r="O97" s="40" t="s">
        <v>75</v>
      </c>
      <c r="P97" s="40"/>
      <c r="Q97" s="40" t="s">
        <v>76</v>
      </c>
      <c r="R97" s="251"/>
    </row>
    <row r="98" spans="1:18" ht="19.149999999999999" customHeight="1" x14ac:dyDescent="0.2">
      <c r="A98" s="248"/>
      <c r="B98" s="41" t="s">
        <v>77</v>
      </c>
      <c r="C98" s="42" t="str">
        <f>VLOOKUP(L93,matches,5,FALSE)</f>
        <v>VI C</v>
      </c>
      <c r="D98" s="43"/>
      <c r="E98" s="43"/>
      <c r="F98" s="44"/>
      <c r="G98" s="28"/>
      <c r="H98" s="32">
        <v>1</v>
      </c>
      <c r="I98" s="32" t="s">
        <v>78</v>
      </c>
      <c r="J98" s="32"/>
      <c r="K98" s="32"/>
      <c r="L98" s="32"/>
      <c r="M98" s="32"/>
      <c r="N98" s="32"/>
      <c r="O98" s="45"/>
      <c r="P98" s="46"/>
      <c r="Q98" s="45"/>
      <c r="R98" s="252"/>
    </row>
    <row r="99" spans="1:18" ht="19.149999999999999" customHeight="1" x14ac:dyDescent="0.2">
      <c r="A99" s="248"/>
      <c r="B99" s="47" t="s">
        <v>79</v>
      </c>
      <c r="C99" s="48" t="str">
        <f>VLOOKUP(C98,clubs,2,TRUE)</f>
        <v>LX003</v>
      </c>
      <c r="D99" s="657" t="s">
        <v>264</v>
      </c>
      <c r="E99" s="657"/>
      <c r="F99" s="49"/>
      <c r="G99" s="28"/>
      <c r="H99" s="32">
        <v>2</v>
      </c>
      <c r="I99" s="32" t="s">
        <v>80</v>
      </c>
      <c r="J99" s="32"/>
      <c r="K99" s="32"/>
      <c r="L99" s="32"/>
      <c r="M99" s="32"/>
      <c r="N99" s="32"/>
      <c r="O99" s="45"/>
      <c r="P99" s="46"/>
      <c r="Q99" s="45"/>
      <c r="R99" s="252"/>
    </row>
    <row r="100" spans="1:18" ht="19.149999999999999" customHeight="1" x14ac:dyDescent="0.2">
      <c r="A100" s="248"/>
      <c r="B100" s="50" t="s">
        <v>81</v>
      </c>
      <c r="C100" s="51"/>
      <c r="D100" s="52" t="s">
        <v>292</v>
      </c>
      <c r="E100" s="52" t="s">
        <v>261</v>
      </c>
      <c r="F100" s="52" t="s">
        <v>82</v>
      </c>
      <c r="G100" s="28"/>
      <c r="H100" s="32">
        <v>3</v>
      </c>
      <c r="I100" s="32" t="s">
        <v>83</v>
      </c>
      <c r="J100" s="32"/>
      <c r="K100" s="32"/>
      <c r="L100" s="32"/>
      <c r="M100" s="32"/>
      <c r="N100" s="32"/>
      <c r="O100" s="45"/>
      <c r="P100" s="53"/>
      <c r="Q100" s="45"/>
      <c r="R100" s="253"/>
    </row>
    <row r="101" spans="1:18" ht="19.149999999999999" customHeight="1" x14ac:dyDescent="0.2">
      <c r="A101" s="248"/>
      <c r="B101" s="54"/>
      <c r="C101" s="55"/>
      <c r="D101" s="52"/>
      <c r="E101" s="181" t="e">
        <f>VLOOKUP(C$98,joueurs3,3,FALSE)</f>
        <v>#N/A</v>
      </c>
      <c r="F101" s="52"/>
      <c r="G101" s="28"/>
      <c r="H101" s="32">
        <v>4</v>
      </c>
      <c r="I101" s="32" t="s">
        <v>84</v>
      </c>
      <c r="J101" s="32"/>
      <c r="K101" s="32"/>
      <c r="L101" s="32"/>
      <c r="M101" s="32"/>
      <c r="N101" s="32"/>
      <c r="O101" s="45"/>
      <c r="P101" s="46"/>
      <c r="Q101" s="45"/>
      <c r="R101" s="252"/>
    </row>
    <row r="102" spans="1:18" ht="19.149999999999999" customHeight="1" x14ac:dyDescent="0.2">
      <c r="A102" s="248"/>
      <c r="B102" s="54"/>
      <c r="C102" s="55"/>
      <c r="D102" s="52"/>
      <c r="E102" s="181" t="e">
        <f>VLOOKUP(C$98,joueurs3,4,FALSE)</f>
        <v>#N/A</v>
      </c>
      <c r="F102" s="52"/>
      <c r="G102" s="28"/>
      <c r="H102" s="32">
        <v>5</v>
      </c>
      <c r="I102" s="32" t="s">
        <v>85</v>
      </c>
      <c r="J102" s="32"/>
      <c r="K102" s="32"/>
      <c r="L102" s="32"/>
      <c r="M102" s="32"/>
      <c r="N102" s="32"/>
      <c r="O102" s="45"/>
      <c r="P102" s="46"/>
      <c r="Q102" s="45"/>
      <c r="R102" s="252"/>
    </row>
    <row r="103" spans="1:18" ht="19.149999999999999" customHeight="1" x14ac:dyDescent="0.2">
      <c r="A103" s="248"/>
      <c r="B103" s="54"/>
      <c r="C103" s="55"/>
      <c r="D103" s="52"/>
      <c r="E103" s="181" t="e">
        <f>VLOOKUP(C$98,joueurs3,5,FALSE)</f>
        <v>#N/A</v>
      </c>
      <c r="F103" s="52"/>
      <c r="G103" s="28"/>
      <c r="H103" s="32">
        <v>6</v>
      </c>
      <c r="I103" s="32" t="s">
        <v>86</v>
      </c>
      <c r="J103" s="32"/>
      <c r="K103" s="32"/>
      <c r="L103" s="32"/>
      <c r="M103" s="32"/>
      <c r="N103" s="32"/>
      <c r="O103" s="45"/>
      <c r="P103" s="46"/>
      <c r="Q103" s="45"/>
      <c r="R103" s="252"/>
    </row>
    <row r="104" spans="1:18" ht="19.149999999999999" customHeight="1" x14ac:dyDescent="0.2">
      <c r="A104" s="248"/>
      <c r="B104" s="54"/>
      <c r="C104" s="55"/>
      <c r="D104" s="52"/>
      <c r="E104" s="181" t="e">
        <f>VLOOKUP(C$98,joueurs3,6,FALSE)</f>
        <v>#N/A</v>
      </c>
      <c r="F104" s="52"/>
      <c r="G104" s="28"/>
      <c r="H104" s="32">
        <v>7</v>
      </c>
      <c r="I104" s="32" t="s">
        <v>87</v>
      </c>
      <c r="J104" s="32"/>
      <c r="K104" s="32"/>
      <c r="L104" s="32"/>
      <c r="M104" s="32"/>
      <c r="N104" s="32"/>
      <c r="O104" s="45"/>
      <c r="P104" s="46"/>
      <c r="Q104" s="45"/>
      <c r="R104" s="252"/>
    </row>
    <row r="105" spans="1:18" ht="19.149999999999999" customHeight="1" x14ac:dyDescent="0.2">
      <c r="A105" s="248"/>
      <c r="B105" s="28"/>
      <c r="C105" s="28"/>
      <c r="D105" s="28"/>
      <c r="E105" s="28"/>
      <c r="F105" s="28"/>
      <c r="G105" s="28"/>
      <c r="H105" s="32">
        <v>8</v>
      </c>
      <c r="I105" s="32" t="s">
        <v>88</v>
      </c>
      <c r="J105" s="32"/>
      <c r="K105" s="32"/>
      <c r="L105" s="32"/>
      <c r="M105" s="32"/>
      <c r="N105" s="32"/>
      <c r="O105" s="45"/>
      <c r="P105" s="46"/>
      <c r="Q105" s="45"/>
      <c r="R105" s="252"/>
    </row>
    <row r="106" spans="1:18" ht="19.149999999999999" customHeight="1" x14ac:dyDescent="0.2">
      <c r="A106" s="248"/>
      <c r="B106" s="41" t="s">
        <v>89</v>
      </c>
      <c r="C106" s="42" t="str">
        <f>VLOOKUP(L93,matches,6,FALSE)</f>
        <v>VI B</v>
      </c>
      <c r="D106" s="43"/>
      <c r="E106" s="43"/>
      <c r="F106" s="44"/>
      <c r="G106" s="28"/>
      <c r="H106" s="32">
        <v>9</v>
      </c>
      <c r="I106" s="32" t="s">
        <v>90</v>
      </c>
      <c r="J106" s="32"/>
      <c r="K106" s="32"/>
      <c r="L106" s="32"/>
      <c r="M106" s="32"/>
      <c r="N106" s="32"/>
      <c r="O106" s="45"/>
      <c r="P106" s="46"/>
      <c r="Q106" s="45"/>
      <c r="R106" s="252"/>
    </row>
    <row r="107" spans="1:18" ht="19.149999999999999" customHeight="1" x14ac:dyDescent="0.2">
      <c r="A107" s="248"/>
      <c r="B107" s="47" t="s">
        <v>79</v>
      </c>
      <c r="C107" s="48" t="str">
        <f>VLOOKUP(C106,clubs,2,TRUE)</f>
        <v>LX003</v>
      </c>
      <c r="D107" s="657" t="s">
        <v>264</v>
      </c>
      <c r="E107" s="657"/>
      <c r="F107" s="49"/>
      <c r="G107" s="28"/>
      <c r="H107" s="32">
        <v>10</v>
      </c>
      <c r="I107" s="32" t="s">
        <v>60</v>
      </c>
      <c r="J107" s="32"/>
      <c r="K107" s="32"/>
      <c r="L107" s="32"/>
      <c r="M107" s="32"/>
      <c r="N107" s="32"/>
      <c r="O107" s="45"/>
      <c r="P107" s="46"/>
      <c r="Q107" s="45"/>
      <c r="R107" s="252"/>
    </row>
    <row r="108" spans="1:18" ht="19.149999999999999" customHeight="1" x14ac:dyDescent="0.2">
      <c r="A108" s="248"/>
      <c r="B108" s="50" t="s">
        <v>81</v>
      </c>
      <c r="C108" s="51"/>
      <c r="D108" s="52" t="s">
        <v>292</v>
      </c>
      <c r="E108" s="52" t="s">
        <v>261</v>
      </c>
      <c r="F108" s="52" t="s">
        <v>82</v>
      </c>
      <c r="G108" s="28"/>
      <c r="H108" s="32">
        <v>11</v>
      </c>
      <c r="I108" s="32" t="s">
        <v>91</v>
      </c>
      <c r="J108" s="32"/>
      <c r="K108" s="32"/>
      <c r="L108" s="32"/>
      <c r="M108" s="32"/>
      <c r="N108" s="32"/>
      <c r="O108" s="45"/>
      <c r="P108" s="46"/>
      <c r="Q108" s="45"/>
      <c r="R108" s="252"/>
    </row>
    <row r="109" spans="1:18" ht="19.149999999999999" customHeight="1" x14ac:dyDescent="0.2">
      <c r="A109" s="248"/>
      <c r="B109" s="239"/>
      <c r="C109" s="240"/>
      <c r="D109" s="52"/>
      <c r="E109" s="181" t="e">
        <f>VLOOKUP(C$106,joueurs3,3,FALSE)</f>
        <v>#N/A</v>
      </c>
      <c r="F109" s="52"/>
      <c r="G109" s="28"/>
      <c r="H109" s="32">
        <v>12</v>
      </c>
      <c r="I109" s="32" t="s">
        <v>59</v>
      </c>
      <c r="J109" s="32"/>
      <c r="K109" s="32"/>
      <c r="L109" s="32"/>
      <c r="M109" s="32"/>
      <c r="N109" s="32"/>
      <c r="O109" s="45"/>
      <c r="P109" s="46"/>
      <c r="Q109" s="45"/>
      <c r="R109" s="252"/>
    </row>
    <row r="110" spans="1:18" ht="19.149999999999999" customHeight="1" x14ac:dyDescent="0.2">
      <c r="A110" s="248"/>
      <c r="B110" s="241"/>
      <c r="C110" s="242"/>
      <c r="D110" s="52"/>
      <c r="E110" s="181" t="e">
        <f>VLOOKUP(C$106,joueurs3,4,FALSE)</f>
        <v>#N/A</v>
      </c>
      <c r="F110" s="52"/>
      <c r="G110" s="28"/>
      <c r="H110" s="32">
        <v>13</v>
      </c>
      <c r="I110" s="32" t="s">
        <v>92</v>
      </c>
      <c r="J110" s="32"/>
      <c r="K110" s="32"/>
      <c r="L110" s="32"/>
      <c r="M110" s="32"/>
      <c r="N110" s="32"/>
      <c r="O110" s="45"/>
      <c r="P110" s="46"/>
      <c r="Q110" s="45"/>
      <c r="R110" s="252"/>
    </row>
    <row r="111" spans="1:18" ht="19.149999999999999" customHeight="1" x14ac:dyDescent="0.2">
      <c r="A111" s="248"/>
      <c r="B111" s="241"/>
      <c r="C111" s="242"/>
      <c r="D111" s="52"/>
      <c r="E111" s="181" t="e">
        <f>VLOOKUP(C$106,joueurs3,5,FALSE)</f>
        <v>#N/A</v>
      </c>
      <c r="F111" s="52"/>
      <c r="G111" s="28"/>
      <c r="H111" s="32">
        <v>14</v>
      </c>
      <c r="I111" s="32" t="s">
        <v>93</v>
      </c>
      <c r="J111" s="32"/>
      <c r="K111" s="32"/>
      <c r="L111" s="32"/>
      <c r="M111" s="32"/>
      <c r="N111" s="32"/>
      <c r="O111" s="45"/>
      <c r="P111" s="46"/>
      <c r="Q111" s="45"/>
      <c r="R111" s="252"/>
    </row>
    <row r="112" spans="1:18" ht="19.149999999999999" customHeight="1" x14ac:dyDescent="0.2">
      <c r="A112" s="248"/>
      <c r="B112" s="243"/>
      <c r="C112" s="244"/>
      <c r="D112" s="52"/>
      <c r="E112" s="181" t="e">
        <f>VLOOKUP(C$106,joueurs3,6,FALSE)</f>
        <v>#N/A</v>
      </c>
      <c r="F112" s="52"/>
      <c r="G112" s="28"/>
      <c r="H112" s="32">
        <v>13</v>
      </c>
      <c r="I112" s="32" t="s">
        <v>94</v>
      </c>
      <c r="J112" s="32"/>
      <c r="K112" s="32"/>
      <c r="L112" s="32"/>
      <c r="M112" s="32"/>
      <c r="N112" s="32"/>
      <c r="O112" s="45"/>
      <c r="P112" s="46"/>
      <c r="Q112" s="45"/>
      <c r="R112" s="252"/>
    </row>
    <row r="113" spans="1:18" ht="19.149999999999999" customHeight="1" x14ac:dyDescent="0.2">
      <c r="A113" s="248"/>
      <c r="B113" s="28"/>
      <c r="C113" s="28"/>
      <c r="D113" s="28"/>
      <c r="E113" s="28"/>
      <c r="F113" s="28"/>
      <c r="G113" s="28"/>
      <c r="H113" s="32">
        <v>16</v>
      </c>
      <c r="I113" s="32" t="s">
        <v>95</v>
      </c>
      <c r="J113" s="32"/>
      <c r="K113" s="32"/>
      <c r="L113" s="32"/>
      <c r="M113" s="32"/>
      <c r="N113" s="32"/>
      <c r="O113" s="45"/>
      <c r="P113" s="46"/>
      <c r="Q113" s="45"/>
      <c r="R113" s="252"/>
    </row>
    <row r="114" spans="1:18" ht="19.149999999999999" customHeight="1" thickBot="1" x14ac:dyDescent="0.25">
      <c r="A114" s="24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31"/>
    </row>
    <row r="115" spans="1:18" ht="19.149999999999999" customHeight="1" thickBot="1" x14ac:dyDescent="0.25">
      <c r="A115" s="248"/>
      <c r="B115" s="41" t="s">
        <v>96</v>
      </c>
      <c r="C115" s="43" t="s">
        <v>97</v>
      </c>
      <c r="D115" s="43"/>
      <c r="E115" s="43"/>
      <c r="F115" s="43" t="s">
        <v>98</v>
      </c>
      <c r="G115" s="43"/>
      <c r="H115" s="44"/>
      <c r="I115" s="28"/>
      <c r="J115" s="28"/>
      <c r="K115" s="28"/>
      <c r="L115" s="28"/>
      <c r="M115" s="56" t="s">
        <v>99</v>
      </c>
      <c r="N115" s="57"/>
      <c r="O115" s="56" t="s">
        <v>100</v>
      </c>
      <c r="P115" s="58"/>
      <c r="Q115" s="56"/>
      <c r="R115" s="57"/>
    </row>
    <row r="116" spans="1:18" ht="19.149999999999999" customHeight="1" x14ac:dyDescent="0.2">
      <c r="A116" s="248"/>
      <c r="B116" s="47" t="s">
        <v>101</v>
      </c>
      <c r="C116" s="48" t="s">
        <v>97</v>
      </c>
      <c r="D116" s="48"/>
      <c r="E116" s="48"/>
      <c r="F116" s="48"/>
      <c r="G116" s="48"/>
      <c r="H116" s="49"/>
      <c r="I116" s="28"/>
      <c r="J116" s="28"/>
      <c r="K116" s="28"/>
      <c r="L116" s="28"/>
      <c r="M116" s="28"/>
      <c r="N116" s="28"/>
      <c r="O116" s="28"/>
      <c r="P116" s="28"/>
      <c r="Q116" s="28"/>
      <c r="R116" s="31"/>
    </row>
    <row r="117" spans="1:18" ht="19.149999999999999" customHeight="1" x14ac:dyDescent="0.2">
      <c r="A117" s="248"/>
      <c r="B117" s="41" t="s">
        <v>102</v>
      </c>
      <c r="C117" s="43" t="s">
        <v>97</v>
      </c>
      <c r="D117" s="43"/>
      <c r="E117" s="43"/>
      <c r="F117" s="43" t="s">
        <v>98</v>
      </c>
      <c r="G117" s="43"/>
      <c r="H117" s="44"/>
      <c r="I117" s="28"/>
      <c r="J117" s="28"/>
      <c r="K117" s="28"/>
      <c r="L117" s="28"/>
      <c r="M117" s="28" t="s">
        <v>103</v>
      </c>
      <c r="N117" s="28"/>
      <c r="O117" s="28"/>
      <c r="P117" s="28"/>
      <c r="Q117" s="28"/>
      <c r="R117" s="31"/>
    </row>
    <row r="118" spans="1:18" ht="19.149999999999999" customHeight="1" x14ac:dyDescent="0.2">
      <c r="A118" s="248"/>
      <c r="B118" s="47" t="s">
        <v>101</v>
      </c>
      <c r="C118" s="48" t="s">
        <v>97</v>
      </c>
      <c r="D118" s="48"/>
      <c r="E118" s="48"/>
      <c r="F118" s="48"/>
      <c r="G118" s="48"/>
      <c r="H118" s="49"/>
      <c r="I118" s="28"/>
      <c r="J118" s="28"/>
      <c r="K118" s="28"/>
      <c r="L118" s="28"/>
      <c r="M118" s="28"/>
      <c r="N118" s="28"/>
      <c r="O118" s="28"/>
      <c r="P118" s="28"/>
      <c r="Q118" s="28"/>
      <c r="R118" s="31"/>
    </row>
    <row r="119" spans="1:18" x14ac:dyDescent="0.2">
      <c r="A119" s="24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31"/>
    </row>
    <row r="120" spans="1:18" ht="13.5" thickBot="1" x14ac:dyDescent="0.25">
      <c r="A120" s="249"/>
      <c r="B120" s="35" t="s">
        <v>104</v>
      </c>
      <c r="C120" s="35" t="s">
        <v>281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1:18" ht="12.75" customHeight="1" x14ac:dyDescent="0.2">
      <c r="A121" s="648" t="s">
        <v>297</v>
      </c>
      <c r="B121" s="649"/>
      <c r="C121" s="649"/>
      <c r="D121" s="650"/>
      <c r="E121" s="16"/>
      <c r="F121" s="20"/>
      <c r="G121" s="20"/>
      <c r="H121" s="20"/>
      <c r="I121" s="20"/>
      <c r="J121" s="20"/>
      <c r="K121" s="20"/>
      <c r="L121" s="658" t="s">
        <v>64</v>
      </c>
      <c r="M121" s="660" t="s">
        <v>3</v>
      </c>
      <c r="N121" s="662" t="s">
        <v>4</v>
      </c>
      <c r="O121" s="660" t="s">
        <v>282</v>
      </c>
      <c r="P121" s="660"/>
      <c r="Q121" s="660" t="s">
        <v>298</v>
      </c>
      <c r="R121" s="664"/>
    </row>
    <row r="122" spans="1:18" x14ac:dyDescent="0.2">
      <c r="A122" s="651"/>
      <c r="B122" s="652"/>
      <c r="C122" s="652"/>
      <c r="D122" s="653"/>
      <c r="E122" s="24"/>
      <c r="F122" s="28"/>
      <c r="G122" s="28"/>
      <c r="H122" s="26"/>
      <c r="I122" s="28" t="s">
        <v>62</v>
      </c>
      <c r="J122" s="28"/>
      <c r="K122" s="28"/>
      <c r="L122" s="659"/>
      <c r="M122" s="661"/>
      <c r="N122" s="663"/>
      <c r="O122" s="661"/>
      <c r="P122" s="661"/>
      <c r="Q122" s="661"/>
      <c r="R122" s="665"/>
    </row>
    <row r="123" spans="1:18" x14ac:dyDescent="0.2">
      <c r="A123" s="651"/>
      <c r="B123" s="652"/>
      <c r="C123" s="652"/>
      <c r="D123" s="653"/>
      <c r="E123" s="24"/>
      <c r="F123" s="28"/>
      <c r="G123" s="28"/>
      <c r="H123" s="32"/>
      <c r="I123" s="28" t="s">
        <v>65</v>
      </c>
      <c r="J123" s="28"/>
      <c r="K123" s="28"/>
      <c r="L123" s="659" t="str">
        <f>Résultats!A16</f>
        <v>S5</v>
      </c>
      <c r="M123" s="668">
        <f>Résultats!B16</f>
        <v>44688</v>
      </c>
      <c r="N123" s="661" t="str">
        <f>Résultats!C16</f>
        <v>13h00</v>
      </c>
      <c r="O123" s="661">
        <f>Résultats!D16</f>
        <v>0</v>
      </c>
      <c r="P123" s="661" t="str">
        <f>Résultats!E16</f>
        <v>VI F</v>
      </c>
      <c r="Q123" s="661" t="str">
        <f t="shared" ref="Q123:R124" ca="1" si="4">MID(CELL("nomfichier"),FIND("]",CELL("nomfichier"))+1,20)</f>
        <v>Hommes</v>
      </c>
      <c r="R123" s="665" t="str">
        <f t="shared" ca="1" si="4"/>
        <v>Hommes</v>
      </c>
    </row>
    <row r="124" spans="1:18" ht="13.5" thickBot="1" x14ac:dyDescent="0.25">
      <c r="A124" s="651"/>
      <c r="B124" s="652"/>
      <c r="C124" s="652"/>
      <c r="D124" s="653"/>
      <c r="E124" s="24"/>
      <c r="F124" s="28"/>
      <c r="G124" s="28"/>
      <c r="H124" s="28"/>
      <c r="I124" s="28"/>
      <c r="J124" s="28"/>
      <c r="K124" s="28"/>
      <c r="L124" s="672"/>
      <c r="M124" s="669"/>
      <c r="N124" s="670"/>
      <c r="O124" s="670"/>
      <c r="P124" s="670"/>
      <c r="Q124" s="670" t="str">
        <f t="shared" ca="1" si="4"/>
        <v>Hommes</v>
      </c>
      <c r="R124" s="671" t="str">
        <f t="shared" ca="1" si="4"/>
        <v>Hommes</v>
      </c>
    </row>
    <row r="125" spans="1:18" ht="13.5" thickBot="1" x14ac:dyDescent="0.25">
      <c r="A125" s="654"/>
      <c r="B125" s="655"/>
      <c r="C125" s="655"/>
      <c r="D125" s="656"/>
      <c r="E125" s="24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31"/>
    </row>
    <row r="126" spans="1:18" x14ac:dyDescent="0.2">
      <c r="A126" s="24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31"/>
    </row>
    <row r="127" spans="1:18" x14ac:dyDescent="0.2">
      <c r="A127" s="248"/>
      <c r="B127" s="28"/>
      <c r="C127" s="28"/>
      <c r="D127" s="28"/>
      <c r="E127" s="28"/>
      <c r="F127" s="28"/>
      <c r="G127" s="28"/>
      <c r="H127" s="32" t="s">
        <v>68</v>
      </c>
      <c r="I127" s="32" t="s">
        <v>69</v>
      </c>
      <c r="J127" s="32" t="s">
        <v>70</v>
      </c>
      <c r="K127" s="32" t="s">
        <v>71</v>
      </c>
      <c r="L127" s="32" t="s">
        <v>72</v>
      </c>
      <c r="M127" s="32" t="s">
        <v>73</v>
      </c>
      <c r="N127" s="32" t="s">
        <v>74</v>
      </c>
      <c r="O127" s="40" t="s">
        <v>75</v>
      </c>
      <c r="P127" s="40"/>
      <c r="Q127" s="40" t="s">
        <v>76</v>
      </c>
      <c r="R127" s="251"/>
    </row>
    <row r="128" spans="1:18" ht="19.149999999999999" customHeight="1" x14ac:dyDescent="0.2">
      <c r="A128" s="248"/>
      <c r="B128" s="41" t="s">
        <v>77</v>
      </c>
      <c r="C128" s="42" t="str">
        <f>VLOOKUP(L123,matches,5,FALSE)</f>
        <v>VI F</v>
      </c>
      <c r="D128" s="43"/>
      <c r="E128" s="43"/>
      <c r="F128" s="44"/>
      <c r="G128" s="28"/>
      <c r="H128" s="32">
        <v>1</v>
      </c>
      <c r="I128" s="32" t="s">
        <v>78</v>
      </c>
      <c r="J128" s="32"/>
      <c r="K128" s="32"/>
      <c r="L128" s="32"/>
      <c r="M128" s="32"/>
      <c r="N128" s="32"/>
      <c r="O128" s="45"/>
      <c r="P128" s="46"/>
      <c r="Q128" s="45"/>
      <c r="R128" s="252"/>
    </row>
    <row r="129" spans="1:18" ht="19.149999999999999" customHeight="1" x14ac:dyDescent="0.2">
      <c r="A129" s="248"/>
      <c r="B129" s="47" t="s">
        <v>79</v>
      </c>
      <c r="C129" s="48" t="str">
        <f>VLOOKUP(C128,clubs,2,TRUE)</f>
        <v>LX003</v>
      </c>
      <c r="D129" s="657" t="s">
        <v>264</v>
      </c>
      <c r="E129" s="657"/>
      <c r="F129" s="49"/>
      <c r="G129" s="28"/>
      <c r="H129" s="32">
        <v>2</v>
      </c>
      <c r="I129" s="32" t="s">
        <v>80</v>
      </c>
      <c r="J129" s="32"/>
      <c r="K129" s="32"/>
      <c r="L129" s="32"/>
      <c r="M129" s="32"/>
      <c r="N129" s="32"/>
      <c r="O129" s="45"/>
      <c r="P129" s="46"/>
      <c r="Q129" s="45"/>
      <c r="R129" s="252"/>
    </row>
    <row r="130" spans="1:18" ht="19.149999999999999" customHeight="1" x14ac:dyDescent="0.2">
      <c r="A130" s="248"/>
      <c r="B130" s="50" t="s">
        <v>81</v>
      </c>
      <c r="C130" s="51"/>
      <c r="D130" s="52" t="s">
        <v>292</v>
      </c>
      <c r="E130" s="52" t="s">
        <v>261</v>
      </c>
      <c r="F130" s="52" t="s">
        <v>82</v>
      </c>
      <c r="G130" s="28"/>
      <c r="H130" s="32">
        <v>3</v>
      </c>
      <c r="I130" s="32" t="s">
        <v>83</v>
      </c>
      <c r="J130" s="32"/>
      <c r="K130" s="32"/>
      <c r="L130" s="32"/>
      <c r="M130" s="32"/>
      <c r="N130" s="32"/>
      <c r="O130" s="45"/>
      <c r="P130" s="53"/>
      <c r="Q130" s="45"/>
      <c r="R130" s="253"/>
    </row>
    <row r="131" spans="1:18" ht="19.149999999999999" customHeight="1" x14ac:dyDescent="0.2">
      <c r="A131" s="248"/>
      <c r="B131" s="54"/>
      <c r="C131" s="55"/>
      <c r="D131" s="52"/>
      <c r="E131" s="181" t="e">
        <f>VLOOKUP(C$128,joueurs3,3,FALSE)</f>
        <v>#N/A</v>
      </c>
      <c r="F131" s="52"/>
      <c r="G131" s="28"/>
      <c r="H131" s="32">
        <v>4</v>
      </c>
      <c r="I131" s="32" t="s">
        <v>84</v>
      </c>
      <c r="J131" s="32"/>
      <c r="K131" s="32"/>
      <c r="L131" s="32"/>
      <c r="M131" s="32"/>
      <c r="N131" s="32"/>
      <c r="O131" s="45"/>
      <c r="P131" s="46"/>
      <c r="Q131" s="45"/>
      <c r="R131" s="252"/>
    </row>
    <row r="132" spans="1:18" ht="19.149999999999999" customHeight="1" x14ac:dyDescent="0.2">
      <c r="A132" s="248"/>
      <c r="B132" s="54"/>
      <c r="C132" s="55"/>
      <c r="D132" s="52"/>
      <c r="E132" s="181" t="e">
        <f>VLOOKUP(C$128,joueurs3,4,FALSE)</f>
        <v>#N/A</v>
      </c>
      <c r="F132" s="52"/>
      <c r="G132" s="28"/>
      <c r="H132" s="32">
        <v>5</v>
      </c>
      <c r="I132" s="32" t="s">
        <v>85</v>
      </c>
      <c r="J132" s="32"/>
      <c r="K132" s="32"/>
      <c r="L132" s="32"/>
      <c r="M132" s="32"/>
      <c r="N132" s="32"/>
      <c r="O132" s="45"/>
      <c r="P132" s="46"/>
      <c r="Q132" s="45"/>
      <c r="R132" s="252"/>
    </row>
    <row r="133" spans="1:18" ht="19.149999999999999" customHeight="1" x14ac:dyDescent="0.2">
      <c r="A133" s="248"/>
      <c r="B133" s="54"/>
      <c r="C133" s="55"/>
      <c r="D133" s="52"/>
      <c r="E133" s="181" t="e">
        <f>VLOOKUP(C$128,joueurs3,5,FALSE)</f>
        <v>#N/A</v>
      </c>
      <c r="F133" s="52"/>
      <c r="G133" s="28"/>
      <c r="H133" s="32">
        <v>6</v>
      </c>
      <c r="I133" s="32" t="s">
        <v>86</v>
      </c>
      <c r="J133" s="32"/>
      <c r="K133" s="32"/>
      <c r="L133" s="32"/>
      <c r="M133" s="32"/>
      <c r="N133" s="32"/>
      <c r="O133" s="45"/>
      <c r="P133" s="46"/>
      <c r="Q133" s="45"/>
      <c r="R133" s="252"/>
    </row>
    <row r="134" spans="1:18" ht="19.149999999999999" customHeight="1" x14ac:dyDescent="0.2">
      <c r="A134" s="248"/>
      <c r="B134" s="54"/>
      <c r="C134" s="55"/>
      <c r="D134" s="52"/>
      <c r="E134" s="181" t="e">
        <f>VLOOKUP(C$128,joueurs3,6,FALSE)</f>
        <v>#N/A</v>
      </c>
      <c r="F134" s="52"/>
      <c r="G134" s="28"/>
      <c r="H134" s="32">
        <v>7</v>
      </c>
      <c r="I134" s="32" t="s">
        <v>87</v>
      </c>
      <c r="J134" s="32"/>
      <c r="K134" s="32"/>
      <c r="L134" s="32"/>
      <c r="M134" s="32"/>
      <c r="N134" s="32"/>
      <c r="O134" s="45"/>
      <c r="P134" s="46"/>
      <c r="Q134" s="45"/>
      <c r="R134" s="252"/>
    </row>
    <row r="135" spans="1:18" ht="19.149999999999999" customHeight="1" x14ac:dyDescent="0.2">
      <c r="A135" s="248"/>
      <c r="B135" s="28"/>
      <c r="C135" s="28"/>
      <c r="D135" s="28"/>
      <c r="E135" s="28"/>
      <c r="F135" s="28"/>
      <c r="G135" s="28"/>
      <c r="H135" s="32">
        <v>8</v>
      </c>
      <c r="I135" s="32" t="s">
        <v>88</v>
      </c>
      <c r="J135" s="32"/>
      <c r="K135" s="32"/>
      <c r="L135" s="32"/>
      <c r="M135" s="32"/>
      <c r="N135" s="32"/>
      <c r="O135" s="45"/>
      <c r="P135" s="46"/>
      <c r="Q135" s="45"/>
      <c r="R135" s="252"/>
    </row>
    <row r="136" spans="1:18" ht="19.149999999999999" customHeight="1" x14ac:dyDescent="0.2">
      <c r="A136" s="248"/>
      <c r="B136" s="41" t="s">
        <v>89</v>
      </c>
      <c r="C136" s="42" t="str">
        <f>VLOOKUP(L123,matches,6,FALSE)</f>
        <v>VI D</v>
      </c>
      <c r="D136" s="43"/>
      <c r="E136" s="43"/>
      <c r="F136" s="44"/>
      <c r="G136" s="28"/>
      <c r="H136" s="32">
        <v>9</v>
      </c>
      <c r="I136" s="32" t="s">
        <v>90</v>
      </c>
      <c r="J136" s="32"/>
      <c r="K136" s="32"/>
      <c r="L136" s="32"/>
      <c r="M136" s="32"/>
      <c r="N136" s="32"/>
      <c r="O136" s="45"/>
      <c r="P136" s="46"/>
      <c r="Q136" s="45"/>
      <c r="R136" s="252"/>
    </row>
    <row r="137" spans="1:18" ht="19.149999999999999" customHeight="1" x14ac:dyDescent="0.2">
      <c r="A137" s="248"/>
      <c r="B137" s="47" t="s">
        <v>79</v>
      </c>
      <c r="C137" s="48" t="str">
        <f>VLOOKUP(C136,clubs,2,TRUE)</f>
        <v>LX003</v>
      </c>
      <c r="D137" s="657" t="s">
        <v>264</v>
      </c>
      <c r="E137" s="657"/>
      <c r="F137" s="49"/>
      <c r="G137" s="28"/>
      <c r="H137" s="32">
        <v>10</v>
      </c>
      <c r="I137" s="32" t="s">
        <v>60</v>
      </c>
      <c r="J137" s="32"/>
      <c r="K137" s="32"/>
      <c r="L137" s="32"/>
      <c r="M137" s="32"/>
      <c r="N137" s="32"/>
      <c r="O137" s="45"/>
      <c r="P137" s="46"/>
      <c r="Q137" s="45"/>
      <c r="R137" s="252"/>
    </row>
    <row r="138" spans="1:18" ht="19.149999999999999" customHeight="1" x14ac:dyDescent="0.2">
      <c r="A138" s="248"/>
      <c r="B138" s="50" t="s">
        <v>81</v>
      </c>
      <c r="C138" s="51"/>
      <c r="D138" s="52" t="s">
        <v>292</v>
      </c>
      <c r="E138" s="52" t="s">
        <v>261</v>
      </c>
      <c r="F138" s="52" t="s">
        <v>82</v>
      </c>
      <c r="G138" s="28"/>
      <c r="H138" s="32">
        <v>11</v>
      </c>
      <c r="I138" s="32" t="s">
        <v>91</v>
      </c>
      <c r="J138" s="32"/>
      <c r="K138" s="32"/>
      <c r="L138" s="32"/>
      <c r="M138" s="32"/>
      <c r="N138" s="32"/>
      <c r="O138" s="45"/>
      <c r="P138" s="46"/>
      <c r="Q138" s="45"/>
      <c r="R138" s="252"/>
    </row>
    <row r="139" spans="1:18" ht="19.149999999999999" customHeight="1" x14ac:dyDescent="0.2">
      <c r="A139" s="248"/>
      <c r="B139" s="239"/>
      <c r="C139" s="240"/>
      <c r="D139" s="52"/>
      <c r="E139" s="181" t="e">
        <f>VLOOKUP(C$136,joueurs3,3,FALSE)</f>
        <v>#N/A</v>
      </c>
      <c r="F139" s="52"/>
      <c r="G139" s="28"/>
      <c r="H139" s="32">
        <v>12</v>
      </c>
      <c r="I139" s="32" t="s">
        <v>59</v>
      </c>
      <c r="J139" s="32"/>
      <c r="K139" s="32"/>
      <c r="L139" s="32"/>
      <c r="M139" s="32"/>
      <c r="N139" s="32"/>
      <c r="O139" s="45"/>
      <c r="P139" s="46"/>
      <c r="Q139" s="45"/>
      <c r="R139" s="252"/>
    </row>
    <row r="140" spans="1:18" ht="19.149999999999999" customHeight="1" x14ac:dyDescent="0.2">
      <c r="A140" s="248"/>
      <c r="B140" s="241"/>
      <c r="C140" s="242"/>
      <c r="D140" s="52"/>
      <c r="E140" s="181" t="e">
        <f>VLOOKUP(C$136,joueurs3,4,FALSE)</f>
        <v>#N/A</v>
      </c>
      <c r="F140" s="52"/>
      <c r="G140" s="28"/>
      <c r="H140" s="32">
        <v>13</v>
      </c>
      <c r="I140" s="32" t="s">
        <v>92</v>
      </c>
      <c r="J140" s="32"/>
      <c r="K140" s="32"/>
      <c r="L140" s="32"/>
      <c r="M140" s="32"/>
      <c r="N140" s="32"/>
      <c r="O140" s="45"/>
      <c r="P140" s="46"/>
      <c r="Q140" s="45"/>
      <c r="R140" s="252"/>
    </row>
    <row r="141" spans="1:18" ht="19.149999999999999" customHeight="1" x14ac:dyDescent="0.2">
      <c r="A141" s="248"/>
      <c r="B141" s="241"/>
      <c r="C141" s="242"/>
      <c r="D141" s="52"/>
      <c r="E141" s="181" t="e">
        <f>VLOOKUP(C$136,joueurs3,5,FALSE)</f>
        <v>#N/A</v>
      </c>
      <c r="F141" s="52"/>
      <c r="G141" s="28"/>
      <c r="H141" s="32">
        <v>14</v>
      </c>
      <c r="I141" s="32" t="s">
        <v>93</v>
      </c>
      <c r="J141" s="32"/>
      <c r="K141" s="32"/>
      <c r="L141" s="32"/>
      <c r="M141" s="32"/>
      <c r="N141" s="32"/>
      <c r="O141" s="45"/>
      <c r="P141" s="46"/>
      <c r="Q141" s="45"/>
      <c r="R141" s="252"/>
    </row>
    <row r="142" spans="1:18" ht="19.149999999999999" customHeight="1" x14ac:dyDescent="0.2">
      <c r="A142" s="248"/>
      <c r="B142" s="243"/>
      <c r="C142" s="244"/>
      <c r="D142" s="52"/>
      <c r="E142" s="181" t="e">
        <f>VLOOKUP(C$136,joueurs3,6,FALSE)</f>
        <v>#N/A</v>
      </c>
      <c r="F142" s="52"/>
      <c r="G142" s="28"/>
      <c r="H142" s="32">
        <v>15</v>
      </c>
      <c r="I142" s="32" t="s">
        <v>94</v>
      </c>
      <c r="J142" s="32"/>
      <c r="K142" s="32"/>
      <c r="L142" s="32"/>
      <c r="M142" s="32"/>
      <c r="N142" s="32"/>
      <c r="O142" s="45"/>
      <c r="P142" s="46"/>
      <c r="Q142" s="45"/>
      <c r="R142" s="252"/>
    </row>
    <row r="143" spans="1:18" ht="19.149999999999999" customHeight="1" x14ac:dyDescent="0.2">
      <c r="A143" s="248"/>
      <c r="B143" s="28"/>
      <c r="C143" s="28"/>
      <c r="D143" s="28"/>
      <c r="E143" s="28"/>
      <c r="F143" s="28"/>
      <c r="G143" s="28"/>
      <c r="H143" s="32">
        <v>16</v>
      </c>
      <c r="I143" s="32" t="s">
        <v>95</v>
      </c>
      <c r="J143" s="32"/>
      <c r="K143" s="32"/>
      <c r="L143" s="32"/>
      <c r="M143" s="32"/>
      <c r="N143" s="32"/>
      <c r="O143" s="45"/>
      <c r="P143" s="46"/>
      <c r="Q143" s="45"/>
      <c r="R143" s="252"/>
    </row>
    <row r="144" spans="1:18" ht="19.149999999999999" customHeight="1" thickBot="1" x14ac:dyDescent="0.25">
      <c r="A144" s="24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31"/>
    </row>
    <row r="145" spans="1:18" ht="19.149999999999999" customHeight="1" thickBot="1" x14ac:dyDescent="0.25">
      <c r="A145" s="248"/>
      <c r="B145" s="41" t="s">
        <v>96</v>
      </c>
      <c r="C145" s="43" t="s">
        <v>97</v>
      </c>
      <c r="D145" s="43"/>
      <c r="E145" s="43"/>
      <c r="F145" s="43" t="s">
        <v>98</v>
      </c>
      <c r="G145" s="43"/>
      <c r="H145" s="44"/>
      <c r="I145" s="28"/>
      <c r="J145" s="28"/>
      <c r="K145" s="28"/>
      <c r="L145" s="28"/>
      <c r="M145" s="56" t="s">
        <v>99</v>
      </c>
      <c r="N145" s="57"/>
      <c r="O145" s="56" t="s">
        <v>100</v>
      </c>
      <c r="P145" s="58"/>
      <c r="Q145" s="56"/>
      <c r="R145" s="57"/>
    </row>
    <row r="146" spans="1:18" ht="19.149999999999999" customHeight="1" x14ac:dyDescent="0.2">
      <c r="A146" s="248"/>
      <c r="B146" s="47" t="s">
        <v>101</v>
      </c>
      <c r="C146" s="48" t="s">
        <v>97</v>
      </c>
      <c r="D146" s="48"/>
      <c r="E146" s="48"/>
      <c r="F146" s="48"/>
      <c r="G146" s="48"/>
      <c r="H146" s="49"/>
      <c r="I146" s="28"/>
      <c r="J146" s="28"/>
      <c r="K146" s="28"/>
      <c r="L146" s="28"/>
      <c r="M146" s="28"/>
      <c r="N146" s="28"/>
      <c r="O146" s="28"/>
      <c r="P146" s="28"/>
      <c r="Q146" s="28"/>
      <c r="R146" s="31"/>
    </row>
    <row r="147" spans="1:18" ht="19.149999999999999" customHeight="1" x14ac:dyDescent="0.2">
      <c r="A147" s="248"/>
      <c r="B147" s="41" t="s">
        <v>102</v>
      </c>
      <c r="C147" s="43" t="s">
        <v>97</v>
      </c>
      <c r="D147" s="43"/>
      <c r="E147" s="43"/>
      <c r="F147" s="43" t="s">
        <v>98</v>
      </c>
      <c r="G147" s="43"/>
      <c r="H147" s="44"/>
      <c r="I147" s="28"/>
      <c r="J147" s="28"/>
      <c r="K147" s="28"/>
      <c r="L147" s="28"/>
      <c r="M147" s="28" t="s">
        <v>103</v>
      </c>
      <c r="N147" s="28"/>
      <c r="O147" s="28"/>
      <c r="P147" s="28"/>
      <c r="Q147" s="28"/>
      <c r="R147" s="31"/>
    </row>
    <row r="148" spans="1:18" ht="19.149999999999999" customHeight="1" x14ac:dyDescent="0.2">
      <c r="A148" s="248"/>
      <c r="B148" s="47" t="s">
        <v>101</v>
      </c>
      <c r="C148" s="48" t="s">
        <v>97</v>
      </c>
      <c r="D148" s="48"/>
      <c r="E148" s="48"/>
      <c r="F148" s="48"/>
      <c r="G148" s="48"/>
      <c r="H148" s="49"/>
      <c r="I148" s="28"/>
      <c r="J148" s="28"/>
      <c r="K148" s="28"/>
      <c r="L148" s="28"/>
      <c r="M148" s="28"/>
      <c r="N148" s="28"/>
      <c r="O148" s="28"/>
      <c r="P148" s="28"/>
      <c r="Q148" s="28"/>
      <c r="R148" s="31"/>
    </row>
    <row r="149" spans="1:18" x14ac:dyDescent="0.2">
      <c r="A149" s="24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31"/>
    </row>
    <row r="150" spans="1:18" ht="13.5" thickBot="1" x14ac:dyDescent="0.25">
      <c r="A150" s="249"/>
      <c r="B150" s="35" t="s">
        <v>104</v>
      </c>
      <c r="C150" s="35" t="s">
        <v>281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6"/>
    </row>
    <row r="151" spans="1:18" ht="12.75" customHeight="1" x14ac:dyDescent="0.2">
      <c r="A151" s="648" t="s">
        <v>297</v>
      </c>
      <c r="B151" s="649"/>
      <c r="C151" s="649"/>
      <c r="D151" s="650"/>
      <c r="E151" s="16"/>
      <c r="F151" s="20"/>
      <c r="G151" s="20"/>
      <c r="H151" s="20"/>
      <c r="I151" s="20"/>
      <c r="J151" s="20"/>
      <c r="K151" s="20"/>
      <c r="L151" s="658" t="s">
        <v>64</v>
      </c>
      <c r="M151" s="660" t="s">
        <v>3</v>
      </c>
      <c r="N151" s="662" t="s">
        <v>4</v>
      </c>
      <c r="O151" s="660" t="s">
        <v>282</v>
      </c>
      <c r="P151" s="660"/>
      <c r="Q151" s="660" t="s">
        <v>298</v>
      </c>
      <c r="R151" s="664"/>
    </row>
    <row r="152" spans="1:18" x14ac:dyDescent="0.2">
      <c r="A152" s="651"/>
      <c r="B152" s="652"/>
      <c r="C152" s="652"/>
      <c r="D152" s="653"/>
      <c r="E152" s="24"/>
      <c r="F152" s="28"/>
      <c r="G152" s="28"/>
      <c r="H152" s="26"/>
      <c r="I152" s="28" t="s">
        <v>62</v>
      </c>
      <c r="J152" s="28"/>
      <c r="K152" s="28"/>
      <c r="L152" s="659"/>
      <c r="M152" s="661"/>
      <c r="N152" s="663"/>
      <c r="O152" s="661"/>
      <c r="P152" s="661"/>
      <c r="Q152" s="661"/>
      <c r="R152" s="665"/>
    </row>
    <row r="153" spans="1:18" x14ac:dyDescent="0.2">
      <c r="A153" s="651"/>
      <c r="B153" s="652"/>
      <c r="C153" s="652"/>
      <c r="D153" s="653"/>
      <c r="E153" s="24"/>
      <c r="F153" s="28"/>
      <c r="G153" s="28"/>
      <c r="H153" s="32"/>
      <c r="I153" s="28" t="s">
        <v>65</v>
      </c>
      <c r="J153" s="28"/>
      <c r="K153" s="28"/>
      <c r="L153" s="659" t="str">
        <f>Résultats!A17</f>
        <v>S6</v>
      </c>
      <c r="M153" s="668">
        <f>Résultats!B17</f>
        <v>44688</v>
      </c>
      <c r="N153" s="661" t="str">
        <f>Résultats!C17</f>
        <v>13h00</v>
      </c>
      <c r="O153" s="661">
        <f>Résultats!D17</f>
        <v>0</v>
      </c>
      <c r="P153" s="661" t="str">
        <f>Résultats!E17</f>
        <v>Vainqueur S4</v>
      </c>
      <c r="Q153" s="661" t="str">
        <f t="shared" ref="Q153:R154" ca="1" si="5">MID(CELL("nomfichier"),FIND("]",CELL("nomfichier"))+1,20)</f>
        <v>Hommes</v>
      </c>
      <c r="R153" s="665" t="str">
        <f t="shared" ca="1" si="5"/>
        <v>Hommes</v>
      </c>
    </row>
    <row r="154" spans="1:18" ht="13.5" thickBot="1" x14ac:dyDescent="0.25">
      <c r="A154" s="651"/>
      <c r="B154" s="652"/>
      <c r="C154" s="652"/>
      <c r="D154" s="653"/>
      <c r="E154" s="24"/>
      <c r="F154" s="28"/>
      <c r="G154" s="28"/>
      <c r="H154" s="28"/>
      <c r="I154" s="28"/>
      <c r="J154" s="28"/>
      <c r="K154" s="28"/>
      <c r="L154" s="672"/>
      <c r="M154" s="669"/>
      <c r="N154" s="670"/>
      <c r="O154" s="670"/>
      <c r="P154" s="670"/>
      <c r="Q154" s="670" t="str">
        <f t="shared" ca="1" si="5"/>
        <v>Hommes</v>
      </c>
      <c r="R154" s="671" t="str">
        <f t="shared" ca="1" si="5"/>
        <v>Hommes</v>
      </c>
    </row>
    <row r="155" spans="1:18" ht="13.5" thickBot="1" x14ac:dyDescent="0.25">
      <c r="A155" s="654"/>
      <c r="B155" s="655"/>
      <c r="C155" s="655"/>
      <c r="D155" s="656"/>
      <c r="E155" s="24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31"/>
    </row>
    <row r="156" spans="1:18" x14ac:dyDescent="0.2">
      <c r="A156" s="24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31"/>
    </row>
    <row r="157" spans="1:18" x14ac:dyDescent="0.2">
      <c r="A157" s="248"/>
      <c r="B157" s="28"/>
      <c r="C157" s="28"/>
      <c r="D157" s="28"/>
      <c r="E157" s="28"/>
      <c r="F157" s="28"/>
      <c r="G157" s="28"/>
      <c r="H157" s="32" t="s">
        <v>68</v>
      </c>
      <c r="I157" s="32" t="s">
        <v>69</v>
      </c>
      <c r="J157" s="32" t="s">
        <v>70</v>
      </c>
      <c r="K157" s="32" t="s">
        <v>71</v>
      </c>
      <c r="L157" s="32" t="s">
        <v>72</v>
      </c>
      <c r="M157" s="32" t="s">
        <v>73</v>
      </c>
      <c r="N157" s="32" t="s">
        <v>74</v>
      </c>
      <c r="O157" s="40" t="s">
        <v>75</v>
      </c>
      <c r="P157" s="40"/>
      <c r="Q157" s="40" t="s">
        <v>76</v>
      </c>
      <c r="R157" s="251"/>
    </row>
    <row r="158" spans="1:18" ht="19.149999999999999" customHeight="1" x14ac:dyDescent="0.2">
      <c r="A158" s="248"/>
      <c r="B158" s="41" t="s">
        <v>77</v>
      </c>
      <c r="C158" s="42" t="str">
        <f>VLOOKUP(L153,matches,5,FALSE)</f>
        <v>Vainqueur S4</v>
      </c>
      <c r="D158" s="43"/>
      <c r="E158" s="43"/>
      <c r="F158" s="44"/>
      <c r="G158" s="28"/>
      <c r="H158" s="32">
        <v>1</v>
      </c>
      <c r="I158" s="32" t="s">
        <v>78</v>
      </c>
      <c r="J158" s="32"/>
      <c r="K158" s="32"/>
      <c r="L158" s="32"/>
      <c r="M158" s="32"/>
      <c r="N158" s="32"/>
      <c r="O158" s="45"/>
      <c r="P158" s="46"/>
      <c r="Q158" s="45"/>
      <c r="R158" s="252"/>
    </row>
    <row r="159" spans="1:18" ht="19.149999999999999" customHeight="1" x14ac:dyDescent="0.2">
      <c r="A159" s="248"/>
      <c r="B159" s="47" t="s">
        <v>79</v>
      </c>
      <c r="C159" s="48" t="str">
        <f>VLOOKUP(C158,clubs,2,TRUE)</f>
        <v>LX003</v>
      </c>
      <c r="D159" s="657" t="s">
        <v>264</v>
      </c>
      <c r="E159" s="657"/>
      <c r="F159" s="49"/>
      <c r="G159" s="28"/>
      <c r="H159" s="32">
        <v>2</v>
      </c>
      <c r="I159" s="32" t="s">
        <v>80</v>
      </c>
      <c r="J159" s="32"/>
      <c r="K159" s="32"/>
      <c r="L159" s="32"/>
      <c r="M159" s="32"/>
      <c r="N159" s="32"/>
      <c r="O159" s="45"/>
      <c r="P159" s="46"/>
      <c r="Q159" s="45"/>
      <c r="R159" s="252"/>
    </row>
    <row r="160" spans="1:18" ht="19.149999999999999" customHeight="1" x14ac:dyDescent="0.2">
      <c r="A160" s="248"/>
      <c r="B160" s="50" t="s">
        <v>81</v>
      </c>
      <c r="C160" s="51"/>
      <c r="D160" s="52" t="s">
        <v>292</v>
      </c>
      <c r="E160" s="52" t="s">
        <v>261</v>
      </c>
      <c r="F160" s="52" t="s">
        <v>82</v>
      </c>
      <c r="G160" s="28"/>
      <c r="H160" s="32">
        <v>3</v>
      </c>
      <c r="I160" s="32" t="s">
        <v>83</v>
      </c>
      <c r="J160" s="32"/>
      <c r="K160" s="32"/>
      <c r="L160" s="32"/>
      <c r="M160" s="32"/>
      <c r="N160" s="32"/>
      <c r="O160" s="45"/>
      <c r="P160" s="53"/>
      <c r="Q160" s="45"/>
      <c r="R160" s="253"/>
    </row>
    <row r="161" spans="1:18" ht="19.149999999999999" customHeight="1" x14ac:dyDescent="0.2">
      <c r="A161" s="248"/>
      <c r="B161" s="54"/>
      <c r="C161" s="55"/>
      <c r="D161" s="52"/>
      <c r="E161" s="181" t="e">
        <f>VLOOKUP(C$158,joueurs3,3,FALSE)</f>
        <v>#N/A</v>
      </c>
      <c r="F161" s="52"/>
      <c r="G161" s="28"/>
      <c r="H161" s="32">
        <v>4</v>
      </c>
      <c r="I161" s="32" t="s">
        <v>84</v>
      </c>
      <c r="J161" s="32"/>
      <c r="K161" s="32"/>
      <c r="L161" s="32"/>
      <c r="M161" s="32"/>
      <c r="N161" s="32"/>
      <c r="O161" s="45"/>
      <c r="P161" s="46"/>
      <c r="Q161" s="45"/>
      <c r="R161" s="252"/>
    </row>
    <row r="162" spans="1:18" ht="19.149999999999999" customHeight="1" x14ac:dyDescent="0.2">
      <c r="A162" s="248"/>
      <c r="B162" s="54"/>
      <c r="C162" s="55"/>
      <c r="D162" s="52"/>
      <c r="E162" s="181" t="e">
        <f>VLOOKUP(C$158,joueurs3,4,FALSE)</f>
        <v>#N/A</v>
      </c>
      <c r="F162" s="52"/>
      <c r="G162" s="28"/>
      <c r="H162" s="32">
        <v>5</v>
      </c>
      <c r="I162" s="32" t="s">
        <v>85</v>
      </c>
      <c r="J162" s="32"/>
      <c r="K162" s="32"/>
      <c r="L162" s="32"/>
      <c r="M162" s="32"/>
      <c r="N162" s="32"/>
      <c r="O162" s="45"/>
      <c r="P162" s="46"/>
      <c r="Q162" s="45"/>
      <c r="R162" s="252"/>
    </row>
    <row r="163" spans="1:18" ht="19.149999999999999" customHeight="1" x14ac:dyDescent="0.2">
      <c r="A163" s="248"/>
      <c r="B163" s="54"/>
      <c r="C163" s="55"/>
      <c r="D163" s="52"/>
      <c r="E163" s="181" t="e">
        <f>VLOOKUP(C$158,joueurs3,5,FALSE)</f>
        <v>#N/A</v>
      </c>
      <c r="F163" s="52"/>
      <c r="G163" s="28"/>
      <c r="H163" s="32">
        <v>6</v>
      </c>
      <c r="I163" s="32" t="s">
        <v>86</v>
      </c>
      <c r="J163" s="32"/>
      <c r="K163" s="32"/>
      <c r="L163" s="32"/>
      <c r="M163" s="32"/>
      <c r="N163" s="32"/>
      <c r="O163" s="45"/>
      <c r="P163" s="46"/>
      <c r="Q163" s="45"/>
      <c r="R163" s="252"/>
    </row>
    <row r="164" spans="1:18" ht="19.149999999999999" customHeight="1" x14ac:dyDescent="0.2">
      <c r="A164" s="248"/>
      <c r="B164" s="54"/>
      <c r="C164" s="55"/>
      <c r="D164" s="52"/>
      <c r="E164" s="181" t="e">
        <f>VLOOKUP(C$158,joueurs3,6,FALSE)</f>
        <v>#N/A</v>
      </c>
      <c r="F164" s="52"/>
      <c r="G164" s="28"/>
      <c r="H164" s="32">
        <v>7</v>
      </c>
      <c r="I164" s="32" t="s">
        <v>87</v>
      </c>
      <c r="J164" s="32"/>
      <c r="K164" s="32"/>
      <c r="L164" s="32"/>
      <c r="M164" s="32"/>
      <c r="N164" s="32"/>
      <c r="O164" s="45"/>
      <c r="P164" s="46"/>
      <c r="Q164" s="45"/>
      <c r="R164" s="252"/>
    </row>
    <row r="165" spans="1:18" ht="19.149999999999999" customHeight="1" x14ac:dyDescent="0.2">
      <c r="A165" s="248"/>
      <c r="B165" s="28"/>
      <c r="C165" s="28"/>
      <c r="D165" s="28"/>
      <c r="E165" s="28"/>
      <c r="F165" s="28"/>
      <c r="G165" s="28"/>
      <c r="H165" s="32">
        <v>8</v>
      </c>
      <c r="I165" s="32" t="s">
        <v>88</v>
      </c>
      <c r="J165" s="32"/>
      <c r="K165" s="32"/>
      <c r="L165" s="32"/>
      <c r="M165" s="32"/>
      <c r="N165" s="32"/>
      <c r="O165" s="45"/>
      <c r="P165" s="46"/>
      <c r="Q165" s="45"/>
      <c r="R165" s="252"/>
    </row>
    <row r="166" spans="1:18" ht="19.149999999999999" customHeight="1" x14ac:dyDescent="0.2">
      <c r="A166" s="248"/>
      <c r="B166" s="41" t="s">
        <v>89</v>
      </c>
      <c r="C166" s="42" t="str">
        <f>VLOOKUP(L153,matches,6,FALSE)</f>
        <v>Vainqueur S2</v>
      </c>
      <c r="D166" s="43"/>
      <c r="E166" s="43"/>
      <c r="F166" s="44"/>
      <c r="G166" s="28"/>
      <c r="H166" s="32">
        <v>9</v>
      </c>
      <c r="I166" s="32" t="s">
        <v>90</v>
      </c>
      <c r="J166" s="32"/>
      <c r="K166" s="32"/>
      <c r="L166" s="32"/>
      <c r="M166" s="32"/>
      <c r="N166" s="32"/>
      <c r="O166" s="45"/>
      <c r="P166" s="46"/>
      <c r="Q166" s="45"/>
      <c r="R166" s="252"/>
    </row>
    <row r="167" spans="1:18" ht="19.149999999999999" customHeight="1" x14ac:dyDescent="0.2">
      <c r="A167" s="248"/>
      <c r="B167" s="47" t="s">
        <v>79</v>
      </c>
      <c r="C167" s="48" t="str">
        <f>VLOOKUP(C166,clubs,2,TRUE)</f>
        <v>LX003</v>
      </c>
      <c r="D167" s="657" t="s">
        <v>264</v>
      </c>
      <c r="E167" s="657"/>
      <c r="F167" s="49"/>
      <c r="G167" s="28"/>
      <c r="H167" s="32">
        <v>10</v>
      </c>
      <c r="I167" s="32" t="s">
        <v>60</v>
      </c>
      <c r="J167" s="32"/>
      <c r="K167" s="32"/>
      <c r="L167" s="32"/>
      <c r="M167" s="32"/>
      <c r="N167" s="32"/>
      <c r="O167" s="45"/>
      <c r="P167" s="46"/>
      <c r="Q167" s="45"/>
      <c r="R167" s="252"/>
    </row>
    <row r="168" spans="1:18" ht="19.149999999999999" customHeight="1" x14ac:dyDescent="0.2">
      <c r="A168" s="248"/>
      <c r="B168" s="50" t="s">
        <v>81</v>
      </c>
      <c r="C168" s="51"/>
      <c r="D168" s="52" t="s">
        <v>292</v>
      </c>
      <c r="E168" s="52" t="s">
        <v>261</v>
      </c>
      <c r="F168" s="52" t="s">
        <v>82</v>
      </c>
      <c r="G168" s="28"/>
      <c r="H168" s="32">
        <v>11</v>
      </c>
      <c r="I168" s="32" t="s">
        <v>91</v>
      </c>
      <c r="J168" s="32"/>
      <c r="K168" s="32"/>
      <c r="L168" s="32"/>
      <c r="M168" s="32"/>
      <c r="N168" s="32"/>
      <c r="O168" s="45"/>
      <c r="P168" s="46"/>
      <c r="Q168" s="45"/>
      <c r="R168" s="252"/>
    </row>
    <row r="169" spans="1:18" ht="19.149999999999999" customHeight="1" x14ac:dyDescent="0.2">
      <c r="A169" s="248"/>
      <c r="B169" s="239"/>
      <c r="C169" s="240"/>
      <c r="D169" s="52"/>
      <c r="E169" s="181" t="e">
        <f>VLOOKUP(C$166,joueurs3,3,FALSE)</f>
        <v>#N/A</v>
      </c>
      <c r="F169" s="52"/>
      <c r="G169" s="28"/>
      <c r="H169" s="32">
        <v>12</v>
      </c>
      <c r="I169" s="32" t="s">
        <v>59</v>
      </c>
      <c r="J169" s="32"/>
      <c r="K169" s="32"/>
      <c r="L169" s="32"/>
      <c r="M169" s="32"/>
      <c r="N169" s="32"/>
      <c r="O169" s="45"/>
      <c r="P169" s="46"/>
      <c r="Q169" s="45"/>
      <c r="R169" s="252"/>
    </row>
    <row r="170" spans="1:18" ht="19.149999999999999" customHeight="1" x14ac:dyDescent="0.2">
      <c r="A170" s="248"/>
      <c r="B170" s="241"/>
      <c r="C170" s="242"/>
      <c r="D170" s="52"/>
      <c r="E170" s="181" t="e">
        <f>VLOOKUP(C$166,joueurs3,4,FALSE)</f>
        <v>#N/A</v>
      </c>
      <c r="F170" s="52"/>
      <c r="G170" s="28"/>
      <c r="H170" s="32">
        <v>13</v>
      </c>
      <c r="I170" s="32" t="s">
        <v>92</v>
      </c>
      <c r="J170" s="32"/>
      <c r="K170" s="32"/>
      <c r="L170" s="32"/>
      <c r="M170" s="32"/>
      <c r="N170" s="32"/>
      <c r="O170" s="45"/>
      <c r="P170" s="46"/>
      <c r="Q170" s="45"/>
      <c r="R170" s="252"/>
    </row>
    <row r="171" spans="1:18" ht="19.149999999999999" customHeight="1" x14ac:dyDescent="0.2">
      <c r="A171" s="248"/>
      <c r="B171" s="241"/>
      <c r="C171" s="242"/>
      <c r="D171" s="52"/>
      <c r="E171" s="181" t="e">
        <f>VLOOKUP(C$166,joueurs3,5,FALSE)</f>
        <v>#N/A</v>
      </c>
      <c r="F171" s="52"/>
      <c r="G171" s="28"/>
      <c r="H171" s="32">
        <v>14</v>
      </c>
      <c r="I171" s="32" t="s">
        <v>93</v>
      </c>
      <c r="J171" s="32"/>
      <c r="K171" s="32"/>
      <c r="L171" s="32"/>
      <c r="M171" s="32"/>
      <c r="N171" s="32"/>
      <c r="O171" s="45"/>
      <c r="P171" s="46"/>
      <c r="Q171" s="45"/>
      <c r="R171" s="252"/>
    </row>
    <row r="172" spans="1:18" ht="19.149999999999999" customHeight="1" x14ac:dyDescent="0.2">
      <c r="A172" s="248"/>
      <c r="B172" s="243"/>
      <c r="C172" s="244"/>
      <c r="D172" s="52"/>
      <c r="E172" s="181" t="e">
        <f>VLOOKUP(C$166,joueurs3,6,FALSE)</f>
        <v>#N/A</v>
      </c>
      <c r="F172" s="52"/>
      <c r="G172" s="28"/>
      <c r="H172" s="32">
        <v>15</v>
      </c>
      <c r="I172" s="32" t="s">
        <v>94</v>
      </c>
      <c r="J172" s="32"/>
      <c r="K172" s="32"/>
      <c r="L172" s="32"/>
      <c r="M172" s="32"/>
      <c r="N172" s="32"/>
      <c r="O172" s="45"/>
      <c r="P172" s="46"/>
      <c r="Q172" s="45"/>
      <c r="R172" s="252"/>
    </row>
    <row r="173" spans="1:18" ht="19.149999999999999" customHeight="1" x14ac:dyDescent="0.2">
      <c r="A173" s="248"/>
      <c r="B173" s="28"/>
      <c r="C173" s="28"/>
      <c r="D173" s="28"/>
      <c r="E173" s="28"/>
      <c r="F173" s="28"/>
      <c r="G173" s="28"/>
      <c r="H173" s="32">
        <v>16</v>
      </c>
      <c r="I173" s="32" t="s">
        <v>95</v>
      </c>
      <c r="J173" s="32"/>
      <c r="K173" s="32"/>
      <c r="L173" s="32"/>
      <c r="M173" s="32"/>
      <c r="N173" s="32"/>
      <c r="O173" s="45"/>
      <c r="P173" s="46"/>
      <c r="Q173" s="45"/>
      <c r="R173" s="252"/>
    </row>
    <row r="174" spans="1:18" ht="19.149999999999999" customHeight="1" thickBot="1" x14ac:dyDescent="0.25">
      <c r="A174" s="24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31"/>
    </row>
    <row r="175" spans="1:18" ht="19.149999999999999" customHeight="1" thickBot="1" x14ac:dyDescent="0.25">
      <c r="A175" s="248"/>
      <c r="B175" s="41" t="s">
        <v>96</v>
      </c>
      <c r="C175" s="43" t="s">
        <v>97</v>
      </c>
      <c r="D175" s="43"/>
      <c r="E175" s="43"/>
      <c r="F175" s="43" t="s">
        <v>98</v>
      </c>
      <c r="G175" s="43"/>
      <c r="H175" s="44"/>
      <c r="I175" s="28"/>
      <c r="J175" s="28"/>
      <c r="K175" s="28"/>
      <c r="L175" s="28"/>
      <c r="M175" s="56" t="s">
        <v>99</v>
      </c>
      <c r="N175" s="57"/>
      <c r="O175" s="56" t="s">
        <v>100</v>
      </c>
      <c r="P175" s="58"/>
      <c r="Q175" s="56"/>
      <c r="R175" s="57"/>
    </row>
    <row r="176" spans="1:18" ht="19.149999999999999" customHeight="1" x14ac:dyDescent="0.2">
      <c r="A176" s="248"/>
      <c r="B176" s="47" t="s">
        <v>101</v>
      </c>
      <c r="C176" s="48" t="s">
        <v>97</v>
      </c>
      <c r="D176" s="48"/>
      <c r="E176" s="48"/>
      <c r="F176" s="48"/>
      <c r="G176" s="48"/>
      <c r="H176" s="49"/>
      <c r="I176" s="28"/>
      <c r="J176" s="28"/>
      <c r="K176" s="28"/>
      <c r="L176" s="28"/>
      <c r="M176" s="28"/>
      <c r="N176" s="28"/>
      <c r="O176" s="28"/>
      <c r="P176" s="28"/>
      <c r="Q176" s="28"/>
      <c r="R176" s="31"/>
    </row>
    <row r="177" spans="1:18" ht="19.149999999999999" customHeight="1" x14ac:dyDescent="0.2">
      <c r="A177" s="248"/>
      <c r="B177" s="41" t="s">
        <v>102</v>
      </c>
      <c r="C177" s="43" t="s">
        <v>97</v>
      </c>
      <c r="D177" s="43"/>
      <c r="E177" s="43"/>
      <c r="F177" s="43" t="s">
        <v>98</v>
      </c>
      <c r="G177" s="43"/>
      <c r="H177" s="44"/>
      <c r="I177" s="28"/>
      <c r="J177" s="28"/>
      <c r="K177" s="28"/>
      <c r="L177" s="28"/>
      <c r="M177" s="28" t="s">
        <v>103</v>
      </c>
      <c r="N177" s="28"/>
      <c r="O177" s="28"/>
      <c r="P177" s="28"/>
      <c r="Q177" s="28"/>
      <c r="R177" s="31"/>
    </row>
    <row r="178" spans="1:18" ht="19.149999999999999" customHeight="1" x14ac:dyDescent="0.2">
      <c r="A178" s="248"/>
      <c r="B178" s="47" t="s">
        <v>101</v>
      </c>
      <c r="C178" s="48" t="s">
        <v>97</v>
      </c>
      <c r="D178" s="48"/>
      <c r="E178" s="48"/>
      <c r="F178" s="48"/>
      <c r="G178" s="48"/>
      <c r="H178" s="49"/>
      <c r="I178" s="28"/>
      <c r="J178" s="28"/>
      <c r="K178" s="28"/>
      <c r="L178" s="28"/>
      <c r="M178" s="28"/>
      <c r="N178" s="28"/>
      <c r="O178" s="28"/>
      <c r="P178" s="28"/>
      <c r="Q178" s="28"/>
      <c r="R178" s="31"/>
    </row>
    <row r="179" spans="1:18" x14ac:dyDescent="0.2">
      <c r="A179" s="24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31"/>
    </row>
    <row r="180" spans="1:18" ht="13.5" thickBot="1" x14ac:dyDescent="0.25">
      <c r="A180" s="249"/>
      <c r="B180" s="35" t="s">
        <v>104</v>
      </c>
      <c r="C180" s="35" t="s">
        <v>281</v>
      </c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6"/>
    </row>
    <row r="181" spans="1:18" ht="12.75" customHeight="1" x14ac:dyDescent="0.2">
      <c r="A181" s="639" t="s">
        <v>297</v>
      </c>
      <c r="B181" s="640"/>
      <c r="C181" s="640"/>
      <c r="D181" s="641"/>
      <c r="E181" s="16"/>
      <c r="F181" s="20"/>
      <c r="G181" s="20"/>
      <c r="H181" s="20"/>
      <c r="I181" s="20"/>
      <c r="J181" s="20"/>
      <c r="K181" s="20"/>
      <c r="L181" s="658" t="s">
        <v>64</v>
      </c>
      <c r="M181" s="660" t="s">
        <v>3</v>
      </c>
      <c r="N181" s="662" t="s">
        <v>4</v>
      </c>
      <c r="O181" s="660" t="s">
        <v>282</v>
      </c>
      <c r="P181" s="660"/>
      <c r="Q181" s="660" t="s">
        <v>298</v>
      </c>
      <c r="R181" s="664"/>
    </row>
    <row r="182" spans="1:18" x14ac:dyDescent="0.2">
      <c r="A182" s="642"/>
      <c r="B182" s="643"/>
      <c r="C182" s="643"/>
      <c r="D182" s="644"/>
      <c r="E182" s="24"/>
      <c r="F182" s="28"/>
      <c r="G182" s="28"/>
      <c r="H182" s="26"/>
      <c r="I182" s="28" t="s">
        <v>62</v>
      </c>
      <c r="J182" s="28"/>
      <c r="K182" s="28"/>
      <c r="L182" s="659"/>
      <c r="M182" s="661"/>
      <c r="N182" s="663"/>
      <c r="O182" s="661"/>
      <c r="P182" s="661"/>
      <c r="Q182" s="661"/>
      <c r="R182" s="665"/>
    </row>
    <row r="183" spans="1:18" x14ac:dyDescent="0.2">
      <c r="A183" s="642"/>
      <c r="B183" s="643"/>
      <c r="C183" s="643"/>
      <c r="D183" s="644"/>
      <c r="E183" s="24"/>
      <c r="F183" s="28"/>
      <c r="G183" s="28"/>
      <c r="H183" s="32"/>
      <c r="I183" s="28" t="s">
        <v>65</v>
      </c>
      <c r="J183" s="28"/>
      <c r="K183" s="28"/>
      <c r="L183" s="659" t="str">
        <f>Résultats!A20</f>
        <v>S7</v>
      </c>
      <c r="M183" s="668">
        <f>Résultats!B20</f>
        <v>44688</v>
      </c>
      <c r="N183" s="661" t="str">
        <f>Résultats!C20</f>
        <v>17h00</v>
      </c>
      <c r="O183" s="661">
        <f>Résultats!D20</f>
        <v>0</v>
      </c>
      <c r="P183" s="661" t="str">
        <f>Résultats!E20</f>
        <v>Vainqueur S6</v>
      </c>
      <c r="Q183" s="661" t="str">
        <f t="shared" ref="Q183:R184" ca="1" si="6">MID(CELL("nomfichier"),FIND("]",CELL("nomfichier"))+1,20)</f>
        <v>Hommes</v>
      </c>
      <c r="R183" s="665" t="str">
        <f t="shared" ca="1" si="6"/>
        <v>Hommes</v>
      </c>
    </row>
    <row r="184" spans="1:18" ht="13.5" thickBot="1" x14ac:dyDescent="0.25">
      <c r="A184" s="642"/>
      <c r="B184" s="643"/>
      <c r="C184" s="643"/>
      <c r="D184" s="644"/>
      <c r="E184" s="24"/>
      <c r="F184" s="28"/>
      <c r="G184" s="28"/>
      <c r="H184" s="28"/>
      <c r="I184" s="28"/>
      <c r="J184" s="28"/>
      <c r="K184" s="28"/>
      <c r="L184" s="672"/>
      <c r="M184" s="669"/>
      <c r="N184" s="670"/>
      <c r="O184" s="670"/>
      <c r="P184" s="670"/>
      <c r="Q184" s="670" t="str">
        <f t="shared" ca="1" si="6"/>
        <v>Hommes</v>
      </c>
      <c r="R184" s="671" t="str">
        <f t="shared" ca="1" si="6"/>
        <v>Hommes</v>
      </c>
    </row>
    <row r="185" spans="1:18" ht="13.5" thickBot="1" x14ac:dyDescent="0.25">
      <c r="A185" s="645"/>
      <c r="B185" s="646"/>
      <c r="C185" s="646"/>
      <c r="D185" s="647"/>
      <c r="E185" s="24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31"/>
    </row>
    <row r="186" spans="1:18" x14ac:dyDescent="0.2">
      <c r="A186" s="24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31"/>
    </row>
    <row r="187" spans="1:18" x14ac:dyDescent="0.2">
      <c r="A187" s="248"/>
      <c r="B187" s="28"/>
      <c r="C187" s="28"/>
      <c r="D187" s="28"/>
      <c r="E187" s="28"/>
      <c r="F187" s="28"/>
      <c r="G187" s="28"/>
      <c r="H187" s="32" t="s">
        <v>68</v>
      </c>
      <c r="I187" s="32" t="s">
        <v>69</v>
      </c>
      <c r="J187" s="32" t="s">
        <v>70</v>
      </c>
      <c r="K187" s="32" t="s">
        <v>71</v>
      </c>
      <c r="L187" s="32" t="s">
        <v>72</v>
      </c>
      <c r="M187" s="32" t="s">
        <v>73</v>
      </c>
      <c r="N187" s="32" t="s">
        <v>74</v>
      </c>
      <c r="O187" s="40" t="s">
        <v>75</v>
      </c>
      <c r="P187" s="40"/>
      <c r="Q187" s="40" t="s">
        <v>76</v>
      </c>
      <c r="R187" s="251"/>
    </row>
    <row r="188" spans="1:18" ht="19.149999999999999" customHeight="1" x14ac:dyDescent="0.2">
      <c r="A188" s="248"/>
      <c r="B188" s="41" t="s">
        <v>77</v>
      </c>
      <c r="C188" s="42" t="str">
        <f>VLOOKUP(L183,matches,5,FALSE)</f>
        <v>Vainqueur S6</v>
      </c>
      <c r="D188" s="43"/>
      <c r="E188" s="43"/>
      <c r="F188" s="44"/>
      <c r="G188" s="28"/>
      <c r="H188" s="32">
        <v>1</v>
      </c>
      <c r="I188" s="32" t="s">
        <v>78</v>
      </c>
      <c r="J188" s="32"/>
      <c r="K188" s="32"/>
      <c r="L188" s="32"/>
      <c r="M188" s="32"/>
      <c r="N188" s="32"/>
      <c r="O188" s="45"/>
      <c r="P188" s="46"/>
      <c r="Q188" s="45"/>
      <c r="R188" s="252"/>
    </row>
    <row r="189" spans="1:18" ht="19.149999999999999" customHeight="1" x14ac:dyDescent="0.2">
      <c r="A189" s="248"/>
      <c r="B189" s="47" t="s">
        <v>79</v>
      </c>
      <c r="C189" s="48" t="str">
        <f>VLOOKUP(C188,clubs,2,TRUE)</f>
        <v>LX003</v>
      </c>
      <c r="D189" s="657" t="s">
        <v>264</v>
      </c>
      <c r="E189" s="657"/>
      <c r="F189" s="49"/>
      <c r="G189" s="28"/>
      <c r="H189" s="32">
        <v>2</v>
      </c>
      <c r="I189" s="32" t="s">
        <v>80</v>
      </c>
      <c r="J189" s="32"/>
      <c r="K189" s="32"/>
      <c r="L189" s="32"/>
      <c r="M189" s="32"/>
      <c r="N189" s="32"/>
      <c r="O189" s="45"/>
      <c r="P189" s="46"/>
      <c r="Q189" s="45"/>
      <c r="R189" s="252"/>
    </row>
    <row r="190" spans="1:18" ht="19.149999999999999" customHeight="1" x14ac:dyDescent="0.2">
      <c r="A190" s="248"/>
      <c r="B190" s="50" t="s">
        <v>81</v>
      </c>
      <c r="C190" s="51"/>
      <c r="D190" s="52" t="s">
        <v>292</v>
      </c>
      <c r="E190" s="52" t="s">
        <v>261</v>
      </c>
      <c r="F190" s="52" t="s">
        <v>82</v>
      </c>
      <c r="G190" s="28"/>
      <c r="H190" s="32">
        <v>3</v>
      </c>
      <c r="I190" s="32" t="s">
        <v>83</v>
      </c>
      <c r="J190" s="32"/>
      <c r="K190" s="32"/>
      <c r="L190" s="32"/>
      <c r="M190" s="32"/>
      <c r="N190" s="32"/>
      <c r="O190" s="45"/>
      <c r="P190" s="53"/>
      <c r="Q190" s="45"/>
      <c r="R190" s="253"/>
    </row>
    <row r="191" spans="1:18" ht="19.149999999999999" customHeight="1" x14ac:dyDescent="0.2">
      <c r="A191" s="248"/>
      <c r="B191" s="54"/>
      <c r="C191" s="55"/>
      <c r="D191" s="52"/>
      <c r="E191" s="181" t="e">
        <f>VLOOKUP(C$188,joueurs3,3,FALSE)</f>
        <v>#N/A</v>
      </c>
      <c r="F191" s="52"/>
      <c r="G191" s="28"/>
      <c r="H191" s="32">
        <v>4</v>
      </c>
      <c r="I191" s="32" t="s">
        <v>84</v>
      </c>
      <c r="J191" s="32"/>
      <c r="K191" s="32"/>
      <c r="L191" s="32"/>
      <c r="M191" s="32"/>
      <c r="N191" s="32"/>
      <c r="O191" s="45"/>
      <c r="P191" s="46"/>
      <c r="Q191" s="45"/>
      <c r="R191" s="252"/>
    </row>
    <row r="192" spans="1:18" ht="19.149999999999999" customHeight="1" x14ac:dyDescent="0.2">
      <c r="A192" s="248"/>
      <c r="B192" s="54"/>
      <c r="C192" s="55"/>
      <c r="D192" s="52"/>
      <c r="E192" s="181" t="e">
        <f>VLOOKUP(C$188,joueurs3,4,FALSE)</f>
        <v>#N/A</v>
      </c>
      <c r="F192" s="52"/>
      <c r="G192" s="28"/>
      <c r="H192" s="32">
        <v>5</v>
      </c>
      <c r="I192" s="32" t="s">
        <v>85</v>
      </c>
      <c r="J192" s="32"/>
      <c r="K192" s="32"/>
      <c r="L192" s="32"/>
      <c r="M192" s="32"/>
      <c r="N192" s="32"/>
      <c r="O192" s="45"/>
      <c r="P192" s="46"/>
      <c r="Q192" s="45"/>
      <c r="R192" s="252"/>
    </row>
    <row r="193" spans="1:18" ht="19.149999999999999" customHeight="1" x14ac:dyDescent="0.2">
      <c r="A193" s="248"/>
      <c r="B193" s="54"/>
      <c r="C193" s="55"/>
      <c r="D193" s="52"/>
      <c r="E193" s="181" t="e">
        <f>VLOOKUP(C$188,joueurs3,5,FALSE)</f>
        <v>#N/A</v>
      </c>
      <c r="F193" s="52"/>
      <c r="G193" s="28"/>
      <c r="H193" s="32">
        <v>6</v>
      </c>
      <c r="I193" s="32" t="s">
        <v>86</v>
      </c>
      <c r="J193" s="32"/>
      <c r="K193" s="32"/>
      <c r="L193" s="32"/>
      <c r="M193" s="32"/>
      <c r="N193" s="32"/>
      <c r="O193" s="45"/>
      <c r="P193" s="46"/>
      <c r="Q193" s="45"/>
      <c r="R193" s="252"/>
    </row>
    <row r="194" spans="1:18" ht="19.149999999999999" customHeight="1" x14ac:dyDescent="0.2">
      <c r="A194" s="248"/>
      <c r="B194" s="54"/>
      <c r="C194" s="55"/>
      <c r="D194" s="52"/>
      <c r="E194" s="181" t="e">
        <f>VLOOKUP(C$188,joueurs3,6,FALSE)</f>
        <v>#N/A</v>
      </c>
      <c r="F194" s="52"/>
      <c r="G194" s="28"/>
      <c r="H194" s="32">
        <v>7</v>
      </c>
      <c r="I194" s="32" t="s">
        <v>87</v>
      </c>
      <c r="J194" s="32"/>
      <c r="K194" s="32"/>
      <c r="L194" s="32"/>
      <c r="M194" s="32"/>
      <c r="N194" s="32"/>
      <c r="O194" s="45"/>
      <c r="P194" s="46"/>
      <c r="Q194" s="45"/>
      <c r="R194" s="252"/>
    </row>
    <row r="195" spans="1:18" ht="19.149999999999999" customHeight="1" x14ac:dyDescent="0.2">
      <c r="A195" s="248"/>
      <c r="B195" s="28"/>
      <c r="C195" s="28"/>
      <c r="D195" s="28"/>
      <c r="E195" s="28"/>
      <c r="F195" s="28"/>
      <c r="G195" s="28"/>
      <c r="H195" s="32">
        <v>8</v>
      </c>
      <c r="I195" s="32" t="s">
        <v>88</v>
      </c>
      <c r="J195" s="32"/>
      <c r="K195" s="32"/>
      <c r="L195" s="32"/>
      <c r="M195" s="32"/>
      <c r="N195" s="32"/>
      <c r="O195" s="45"/>
      <c r="P195" s="46"/>
      <c r="Q195" s="45"/>
      <c r="R195" s="252"/>
    </row>
    <row r="196" spans="1:18" ht="19.149999999999999" customHeight="1" x14ac:dyDescent="0.2">
      <c r="A196" s="248"/>
      <c r="B196" s="41" t="s">
        <v>89</v>
      </c>
      <c r="C196" s="42" t="str">
        <f>VLOOKUP(L183,matches,6,FALSE)</f>
        <v>Vainqueur S5</v>
      </c>
      <c r="D196" s="43"/>
      <c r="E196" s="43"/>
      <c r="F196" s="44"/>
      <c r="G196" s="28"/>
      <c r="H196" s="32">
        <v>9</v>
      </c>
      <c r="I196" s="32" t="s">
        <v>90</v>
      </c>
      <c r="J196" s="32"/>
      <c r="K196" s="32"/>
      <c r="L196" s="32"/>
      <c r="M196" s="32"/>
      <c r="N196" s="32"/>
      <c r="O196" s="45"/>
      <c r="P196" s="46"/>
      <c r="Q196" s="45"/>
      <c r="R196" s="252"/>
    </row>
    <row r="197" spans="1:18" ht="19.149999999999999" customHeight="1" x14ac:dyDescent="0.2">
      <c r="A197" s="248"/>
      <c r="B197" s="47" t="s">
        <v>79</v>
      </c>
      <c r="C197" s="48" t="str">
        <f>VLOOKUP(C196,clubs,2,TRUE)</f>
        <v>LX003</v>
      </c>
      <c r="D197" s="657" t="s">
        <v>264</v>
      </c>
      <c r="E197" s="657"/>
      <c r="F197" s="49"/>
      <c r="G197" s="28"/>
      <c r="H197" s="32">
        <v>10</v>
      </c>
      <c r="I197" s="32" t="s">
        <v>60</v>
      </c>
      <c r="J197" s="32"/>
      <c r="K197" s="32"/>
      <c r="L197" s="32"/>
      <c r="M197" s="32"/>
      <c r="N197" s="32"/>
      <c r="O197" s="45"/>
      <c r="P197" s="46"/>
      <c r="Q197" s="45"/>
      <c r="R197" s="252"/>
    </row>
    <row r="198" spans="1:18" ht="19.149999999999999" customHeight="1" x14ac:dyDescent="0.2">
      <c r="A198" s="248"/>
      <c r="B198" s="50" t="s">
        <v>81</v>
      </c>
      <c r="C198" s="51"/>
      <c r="D198" s="52" t="s">
        <v>292</v>
      </c>
      <c r="E198" s="52" t="s">
        <v>261</v>
      </c>
      <c r="F198" s="52" t="s">
        <v>82</v>
      </c>
      <c r="G198" s="28"/>
      <c r="H198" s="32">
        <v>11</v>
      </c>
      <c r="I198" s="32" t="s">
        <v>91</v>
      </c>
      <c r="J198" s="32"/>
      <c r="K198" s="32"/>
      <c r="L198" s="32"/>
      <c r="M198" s="32"/>
      <c r="N198" s="32"/>
      <c r="O198" s="45"/>
      <c r="P198" s="46"/>
      <c r="Q198" s="45"/>
      <c r="R198" s="252"/>
    </row>
    <row r="199" spans="1:18" ht="19.149999999999999" customHeight="1" x14ac:dyDescent="0.2">
      <c r="A199" s="248"/>
      <c r="B199" s="239"/>
      <c r="C199" s="240"/>
      <c r="D199" s="52"/>
      <c r="E199" s="181" t="e">
        <f>VLOOKUP(C$196,joueurs3,3,FALSE)</f>
        <v>#N/A</v>
      </c>
      <c r="F199" s="52"/>
      <c r="G199" s="28"/>
      <c r="H199" s="32">
        <v>12</v>
      </c>
      <c r="I199" s="32" t="s">
        <v>59</v>
      </c>
      <c r="J199" s="32"/>
      <c r="K199" s="32"/>
      <c r="L199" s="32"/>
      <c r="M199" s="32"/>
      <c r="N199" s="32"/>
      <c r="O199" s="45"/>
      <c r="P199" s="46"/>
      <c r="Q199" s="45"/>
      <c r="R199" s="252"/>
    </row>
    <row r="200" spans="1:18" ht="19.149999999999999" customHeight="1" x14ac:dyDescent="0.2">
      <c r="A200" s="248"/>
      <c r="B200" s="241"/>
      <c r="C200" s="242"/>
      <c r="D200" s="52"/>
      <c r="E200" s="181" t="e">
        <f>VLOOKUP(C$196,joueurs3,4,FALSE)</f>
        <v>#N/A</v>
      </c>
      <c r="F200" s="52"/>
      <c r="G200" s="28"/>
      <c r="H200" s="32">
        <v>13</v>
      </c>
      <c r="I200" s="32" t="s">
        <v>92</v>
      </c>
      <c r="J200" s="32"/>
      <c r="K200" s="32"/>
      <c r="L200" s="32"/>
      <c r="M200" s="32"/>
      <c r="N200" s="32"/>
      <c r="O200" s="45"/>
      <c r="P200" s="46"/>
      <c r="Q200" s="45"/>
      <c r="R200" s="252"/>
    </row>
    <row r="201" spans="1:18" ht="19.149999999999999" customHeight="1" x14ac:dyDescent="0.2">
      <c r="A201" s="248"/>
      <c r="B201" s="241"/>
      <c r="C201" s="242"/>
      <c r="D201" s="52"/>
      <c r="E201" s="181" t="e">
        <f>VLOOKUP(C$196,joueurs3,5,FALSE)</f>
        <v>#N/A</v>
      </c>
      <c r="F201" s="52"/>
      <c r="G201" s="28"/>
      <c r="H201" s="32">
        <v>14</v>
      </c>
      <c r="I201" s="32" t="s">
        <v>93</v>
      </c>
      <c r="J201" s="32"/>
      <c r="K201" s="32"/>
      <c r="L201" s="32"/>
      <c r="M201" s="32"/>
      <c r="N201" s="32"/>
      <c r="O201" s="45"/>
      <c r="P201" s="46"/>
      <c r="Q201" s="45"/>
      <c r="R201" s="252"/>
    </row>
    <row r="202" spans="1:18" ht="19.149999999999999" customHeight="1" x14ac:dyDescent="0.2">
      <c r="A202" s="248"/>
      <c r="B202" s="243"/>
      <c r="C202" s="244"/>
      <c r="D202" s="52"/>
      <c r="E202" s="181" t="e">
        <f>VLOOKUP(C$196,joueurs3,6,FALSE)</f>
        <v>#N/A</v>
      </c>
      <c r="F202" s="52"/>
      <c r="G202" s="28"/>
      <c r="H202" s="32">
        <v>15</v>
      </c>
      <c r="I202" s="32" t="s">
        <v>94</v>
      </c>
      <c r="J202" s="32"/>
      <c r="K202" s="32"/>
      <c r="L202" s="32"/>
      <c r="M202" s="32"/>
      <c r="N202" s="32"/>
      <c r="O202" s="45"/>
      <c r="P202" s="46"/>
      <c r="Q202" s="45"/>
      <c r="R202" s="252"/>
    </row>
    <row r="203" spans="1:18" ht="19.149999999999999" customHeight="1" x14ac:dyDescent="0.2">
      <c r="A203" s="248"/>
      <c r="B203" s="28"/>
      <c r="C203" s="28"/>
      <c r="D203" s="28"/>
      <c r="E203" s="28"/>
      <c r="F203" s="28"/>
      <c r="G203" s="28"/>
      <c r="H203" s="32">
        <v>16</v>
      </c>
      <c r="I203" s="32" t="s">
        <v>95</v>
      </c>
      <c r="J203" s="32"/>
      <c r="K203" s="32"/>
      <c r="L203" s="32"/>
      <c r="M203" s="32"/>
      <c r="N203" s="32"/>
      <c r="O203" s="45"/>
      <c r="P203" s="46"/>
      <c r="Q203" s="45"/>
      <c r="R203" s="252"/>
    </row>
    <row r="204" spans="1:18" ht="19.149999999999999" customHeight="1" thickBot="1" x14ac:dyDescent="0.25">
      <c r="A204" s="24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31"/>
    </row>
    <row r="205" spans="1:18" ht="19.149999999999999" customHeight="1" thickBot="1" x14ac:dyDescent="0.25">
      <c r="A205" s="248"/>
      <c r="B205" s="41" t="s">
        <v>96</v>
      </c>
      <c r="C205" s="43" t="s">
        <v>97</v>
      </c>
      <c r="D205" s="43"/>
      <c r="E205" s="43"/>
      <c r="F205" s="43" t="s">
        <v>98</v>
      </c>
      <c r="G205" s="43"/>
      <c r="H205" s="44"/>
      <c r="I205" s="28"/>
      <c r="J205" s="28"/>
      <c r="K205" s="28"/>
      <c r="L205" s="28"/>
      <c r="M205" s="56" t="s">
        <v>99</v>
      </c>
      <c r="N205" s="57"/>
      <c r="O205" s="56" t="s">
        <v>100</v>
      </c>
      <c r="P205" s="58"/>
      <c r="Q205" s="56"/>
      <c r="R205" s="57"/>
    </row>
    <row r="206" spans="1:18" ht="19.149999999999999" customHeight="1" x14ac:dyDescent="0.2">
      <c r="A206" s="248"/>
      <c r="B206" s="47" t="s">
        <v>101</v>
      </c>
      <c r="C206" s="48" t="s">
        <v>97</v>
      </c>
      <c r="D206" s="48"/>
      <c r="E206" s="48"/>
      <c r="F206" s="48"/>
      <c r="G206" s="48"/>
      <c r="H206" s="49"/>
      <c r="I206" s="28"/>
      <c r="J206" s="28"/>
      <c r="K206" s="28"/>
      <c r="L206" s="28"/>
      <c r="M206" s="28"/>
      <c r="N206" s="28"/>
      <c r="O206" s="28"/>
      <c r="P206" s="28"/>
      <c r="Q206" s="28"/>
      <c r="R206" s="31"/>
    </row>
    <row r="207" spans="1:18" ht="19.149999999999999" customHeight="1" x14ac:dyDescent="0.2">
      <c r="A207" s="248"/>
      <c r="B207" s="41" t="s">
        <v>102</v>
      </c>
      <c r="C207" s="43" t="s">
        <v>97</v>
      </c>
      <c r="D207" s="43"/>
      <c r="E207" s="43"/>
      <c r="F207" s="43" t="s">
        <v>98</v>
      </c>
      <c r="G207" s="43"/>
      <c r="H207" s="44"/>
      <c r="I207" s="28"/>
      <c r="J207" s="28"/>
      <c r="K207" s="28"/>
      <c r="L207" s="28"/>
      <c r="M207" s="28" t="s">
        <v>103</v>
      </c>
      <c r="N207" s="28"/>
      <c r="O207" s="28"/>
      <c r="P207" s="28"/>
      <c r="Q207" s="28"/>
      <c r="R207" s="31"/>
    </row>
    <row r="208" spans="1:18" ht="19.149999999999999" customHeight="1" x14ac:dyDescent="0.2">
      <c r="A208" s="248"/>
      <c r="B208" s="47" t="s">
        <v>101</v>
      </c>
      <c r="C208" s="48" t="s">
        <v>97</v>
      </c>
      <c r="D208" s="48"/>
      <c r="E208" s="48"/>
      <c r="F208" s="48"/>
      <c r="G208" s="48"/>
      <c r="H208" s="49"/>
      <c r="I208" s="28"/>
      <c r="J208" s="28"/>
      <c r="K208" s="28"/>
      <c r="L208" s="28"/>
      <c r="M208" s="28"/>
      <c r="N208" s="28"/>
      <c r="O208" s="28"/>
      <c r="P208" s="28"/>
      <c r="Q208" s="28"/>
      <c r="R208" s="31"/>
    </row>
    <row r="209" spans="1:18" x14ac:dyDescent="0.2">
      <c r="A209" s="24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31"/>
    </row>
    <row r="210" spans="1:18" ht="13.5" thickBot="1" x14ac:dyDescent="0.25">
      <c r="A210" s="249"/>
      <c r="B210" s="35" t="s">
        <v>104</v>
      </c>
      <c r="C210" s="35" t="s">
        <v>281</v>
      </c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6"/>
    </row>
  </sheetData>
  <customSheetViews>
    <customSheetView guid="{32D1E7BF-E367-4F47-AECB-CBEFA55FAD2E}" topLeftCell="A94">
      <selection activeCell="V20" sqref="V20"/>
      <pageMargins left="0.39370078740157483" right="0.39370078740157483" top="0.59055118110236227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91">
    <mergeCell ref="L183:L184"/>
    <mergeCell ref="M183:M184"/>
    <mergeCell ref="N183:N184"/>
    <mergeCell ref="O183:P184"/>
    <mergeCell ref="Q183:R184"/>
    <mergeCell ref="L181:L182"/>
    <mergeCell ref="M181:M182"/>
    <mergeCell ref="N181:N182"/>
    <mergeCell ref="O181:P182"/>
    <mergeCell ref="Q181:R182"/>
    <mergeCell ref="L153:L154"/>
    <mergeCell ref="M153:M154"/>
    <mergeCell ref="N153:N154"/>
    <mergeCell ref="O153:P154"/>
    <mergeCell ref="Q153:R154"/>
    <mergeCell ref="L151:L152"/>
    <mergeCell ref="M151:M152"/>
    <mergeCell ref="N151:N152"/>
    <mergeCell ref="O151:P152"/>
    <mergeCell ref="Q151:R152"/>
    <mergeCell ref="L123:L124"/>
    <mergeCell ref="M123:M124"/>
    <mergeCell ref="N123:N124"/>
    <mergeCell ref="O123:P124"/>
    <mergeCell ref="Q123:R124"/>
    <mergeCell ref="L121:L122"/>
    <mergeCell ref="M121:M122"/>
    <mergeCell ref="N121:N122"/>
    <mergeCell ref="O121:P122"/>
    <mergeCell ref="Q121:R122"/>
    <mergeCell ref="L93:L94"/>
    <mergeCell ref="M93:M94"/>
    <mergeCell ref="N93:N94"/>
    <mergeCell ref="O93:P94"/>
    <mergeCell ref="Q93:R94"/>
    <mergeCell ref="L91:L92"/>
    <mergeCell ref="M91:M92"/>
    <mergeCell ref="N91:N92"/>
    <mergeCell ref="O91:P92"/>
    <mergeCell ref="Q91:R92"/>
    <mergeCell ref="L63:L64"/>
    <mergeCell ref="M63:M64"/>
    <mergeCell ref="N63:N64"/>
    <mergeCell ref="O63:P64"/>
    <mergeCell ref="Q63:R64"/>
    <mergeCell ref="L61:L62"/>
    <mergeCell ref="M61:M62"/>
    <mergeCell ref="N61:N62"/>
    <mergeCell ref="O61:P62"/>
    <mergeCell ref="Q61:R62"/>
    <mergeCell ref="L33:L34"/>
    <mergeCell ref="M33:M34"/>
    <mergeCell ref="N33:N34"/>
    <mergeCell ref="O33:P34"/>
    <mergeCell ref="Q33:R34"/>
    <mergeCell ref="L31:L32"/>
    <mergeCell ref="M31:M32"/>
    <mergeCell ref="N31:N32"/>
    <mergeCell ref="O31:P32"/>
    <mergeCell ref="Q31:R32"/>
    <mergeCell ref="L3:L4"/>
    <mergeCell ref="M3:M4"/>
    <mergeCell ref="N3:N4"/>
    <mergeCell ref="O3:P4"/>
    <mergeCell ref="Q3:R4"/>
    <mergeCell ref="L1:L2"/>
    <mergeCell ref="M1:M2"/>
    <mergeCell ref="N1:N2"/>
    <mergeCell ref="O1:P2"/>
    <mergeCell ref="Q1:R2"/>
    <mergeCell ref="D189:E189"/>
    <mergeCell ref="D197:E197"/>
    <mergeCell ref="D99:E99"/>
    <mergeCell ref="D107:E107"/>
    <mergeCell ref="D129:E129"/>
    <mergeCell ref="D137:E137"/>
    <mergeCell ref="D159:E159"/>
    <mergeCell ref="D167:E167"/>
    <mergeCell ref="A181:D185"/>
    <mergeCell ref="A1:D5"/>
    <mergeCell ref="A61:D65"/>
    <mergeCell ref="A91:D95"/>
    <mergeCell ref="A121:D125"/>
    <mergeCell ref="A151:D155"/>
    <mergeCell ref="D9:E9"/>
    <mergeCell ref="D17:E17"/>
    <mergeCell ref="D39:E39"/>
    <mergeCell ref="D47:E47"/>
    <mergeCell ref="D69:E69"/>
    <mergeCell ref="A31:D35"/>
    <mergeCell ref="D77:E77"/>
  </mergeCells>
  <phoneticPr fontId="0" type="noConversion"/>
  <pageMargins left="0.39370078740157483" right="0.39370078740157483" top="0.59055118110236227" bottom="0.39370078740157483" header="0.51181102362204722" footer="0.51181102362204722"/>
  <pageSetup paperSize="9" orientation="landscape" horizontalDpi="300" verticalDpi="300" r:id="rId2"/>
  <headerFooter alignWithMargins="0"/>
  <rowBreaks count="6" manualBreakCount="6">
    <brk id="30" max="16383" man="1"/>
    <brk id="60" max="16383" man="1"/>
    <brk id="90" max="16383" man="1"/>
    <brk id="120" max="16383" man="1"/>
    <brk id="150" max="16383" man="1"/>
    <brk id="18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R216"/>
  <sheetViews>
    <sheetView topLeftCell="A173" zoomScaleNormal="100" workbookViewId="0">
      <selection activeCell="R216" sqref="A186:R216"/>
    </sheetView>
  </sheetViews>
  <sheetFormatPr baseColWidth="10" defaultRowHeight="12.75" x14ac:dyDescent="0.2"/>
  <cols>
    <col min="1" max="1" width="1.7109375" style="21" customWidth="1"/>
    <col min="2" max="2" width="14.7109375" style="21" customWidth="1"/>
    <col min="3" max="3" width="13.7109375" style="21" customWidth="1"/>
    <col min="4" max="6" width="5.7109375" style="21" customWidth="1"/>
    <col min="7" max="7" width="2.140625" style="21" customWidth="1"/>
    <col min="8" max="8" width="4.7109375" style="21" customWidth="1"/>
    <col min="9" max="9" width="5.7109375" style="21" customWidth="1"/>
    <col min="10" max="14" width="10.42578125" style="21" customWidth="1"/>
    <col min="15" max="18" width="5.7109375" style="21" customWidth="1"/>
    <col min="19" max="16384" width="11.42578125" style="21"/>
  </cols>
  <sheetData>
    <row r="1" spans="1:18" x14ac:dyDescent="0.2">
      <c r="A1" s="648" t="s">
        <v>297</v>
      </c>
      <c r="B1" s="649"/>
      <c r="C1" s="649"/>
      <c r="D1" s="650"/>
      <c r="E1" s="16"/>
      <c r="F1" s="20"/>
      <c r="G1" s="20"/>
      <c r="H1" s="20"/>
      <c r="I1" s="20"/>
      <c r="J1" s="20"/>
      <c r="K1" s="20"/>
      <c r="L1" s="658" t="s">
        <v>64</v>
      </c>
      <c r="M1" s="660" t="s">
        <v>3</v>
      </c>
      <c r="N1" s="662" t="s">
        <v>4</v>
      </c>
      <c r="O1" s="660" t="s">
        <v>282</v>
      </c>
      <c r="P1" s="660"/>
      <c r="Q1" s="660" t="s">
        <v>298</v>
      </c>
      <c r="R1" s="664"/>
    </row>
    <row r="2" spans="1:18" x14ac:dyDescent="0.2">
      <c r="A2" s="651"/>
      <c r="B2" s="652"/>
      <c r="C2" s="652"/>
      <c r="D2" s="653"/>
      <c r="E2" s="24"/>
      <c r="F2" s="28"/>
      <c r="G2" s="28"/>
      <c r="H2" s="26"/>
      <c r="I2" s="28" t="s">
        <v>62</v>
      </c>
      <c r="J2" s="28"/>
      <c r="K2" s="28"/>
      <c r="L2" s="659"/>
      <c r="M2" s="661"/>
      <c r="N2" s="663"/>
      <c r="O2" s="661"/>
      <c r="P2" s="661"/>
      <c r="Q2" s="661"/>
      <c r="R2" s="665"/>
    </row>
    <row r="3" spans="1:18" x14ac:dyDescent="0.2">
      <c r="A3" s="651"/>
      <c r="B3" s="652"/>
      <c r="C3" s="652"/>
      <c r="D3" s="653"/>
      <c r="E3" s="24"/>
      <c r="F3" s="28"/>
      <c r="G3" s="28"/>
      <c r="H3" s="32"/>
      <c r="I3" s="28" t="s">
        <v>65</v>
      </c>
      <c r="J3" s="28"/>
      <c r="K3" s="28"/>
      <c r="L3" s="659" t="str">
        <f>Résultats!A28</f>
        <v>C1</v>
      </c>
      <c r="M3" s="668">
        <f>Résultats!B28</f>
        <v>44688</v>
      </c>
      <c r="N3" s="661" t="str">
        <f>Résultats!C28</f>
        <v>9h00</v>
      </c>
      <c r="O3" s="661">
        <f>Résultats!D28</f>
        <v>0</v>
      </c>
      <c r="P3" s="661"/>
      <c r="Q3" s="661" t="s">
        <v>299</v>
      </c>
      <c r="R3" s="665"/>
    </row>
    <row r="4" spans="1:18" ht="13.5" thickBot="1" x14ac:dyDescent="0.25">
      <c r="A4" s="651"/>
      <c r="B4" s="652"/>
      <c r="C4" s="652"/>
      <c r="D4" s="653"/>
      <c r="E4" s="24"/>
      <c r="F4" s="28"/>
      <c r="G4" s="28"/>
      <c r="H4" s="28"/>
      <c r="I4" s="28"/>
      <c r="J4" s="28"/>
      <c r="K4" s="28"/>
      <c r="L4" s="672"/>
      <c r="M4" s="669"/>
      <c r="N4" s="670"/>
      <c r="O4" s="670"/>
      <c r="P4" s="670"/>
      <c r="Q4" s="670"/>
      <c r="R4" s="671"/>
    </row>
    <row r="5" spans="1:18" ht="13.5" thickBot="1" x14ac:dyDescent="0.25">
      <c r="A5" s="654"/>
      <c r="B5" s="655"/>
      <c r="C5" s="655"/>
      <c r="D5" s="656"/>
      <c r="E5" s="24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31"/>
    </row>
    <row r="6" spans="1:18" x14ac:dyDescent="0.2">
      <c r="A6" s="24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31"/>
    </row>
    <row r="7" spans="1:18" x14ac:dyDescent="0.2">
      <c r="A7" s="248"/>
      <c r="B7" s="28"/>
      <c r="C7" s="28"/>
      <c r="D7" s="28"/>
      <c r="E7" s="28"/>
      <c r="F7" s="28"/>
      <c r="G7" s="28"/>
      <c r="H7" s="32" t="s">
        <v>68</v>
      </c>
      <c r="I7" s="32" t="s">
        <v>69</v>
      </c>
      <c r="J7" s="32" t="s">
        <v>70</v>
      </c>
      <c r="K7" s="32" t="s">
        <v>71</v>
      </c>
      <c r="L7" s="32" t="s">
        <v>72</v>
      </c>
      <c r="M7" s="32" t="s">
        <v>73</v>
      </c>
      <c r="N7" s="32" t="s">
        <v>74</v>
      </c>
      <c r="O7" s="40" t="s">
        <v>75</v>
      </c>
      <c r="P7" s="40"/>
      <c r="Q7" s="40" t="s">
        <v>76</v>
      </c>
      <c r="R7" s="251"/>
    </row>
    <row r="8" spans="1:18" ht="19.149999999999999" customHeight="1" x14ac:dyDescent="0.2">
      <c r="A8" s="248"/>
      <c r="B8" s="41" t="s">
        <v>77</v>
      </c>
      <c r="C8" s="42" t="str">
        <f>Résultats!E28</f>
        <v>V D</v>
      </c>
      <c r="D8" s="43"/>
      <c r="E8" s="43"/>
      <c r="F8" s="44"/>
      <c r="G8" s="28"/>
      <c r="H8" s="32">
        <v>1</v>
      </c>
      <c r="I8" s="32" t="s">
        <v>78</v>
      </c>
      <c r="J8" s="32"/>
      <c r="K8" s="32"/>
      <c r="L8" s="32"/>
      <c r="M8" s="32"/>
      <c r="N8" s="32"/>
      <c r="O8" s="45"/>
      <c r="P8" s="46"/>
      <c r="Q8" s="45"/>
      <c r="R8" s="252"/>
    </row>
    <row r="9" spans="1:18" ht="19.149999999999999" customHeight="1" x14ac:dyDescent="0.2">
      <c r="A9" s="248"/>
      <c r="B9" s="47" t="s">
        <v>79</v>
      </c>
      <c r="C9" s="48" t="str">
        <f>VLOOKUP(C8,clubs,2,TRUE)</f>
        <v>LX003</v>
      </c>
      <c r="D9" s="657" t="s">
        <v>264</v>
      </c>
      <c r="E9" s="657"/>
      <c r="F9" s="49"/>
      <c r="G9" s="28"/>
      <c r="H9" s="32">
        <v>2</v>
      </c>
      <c r="I9" s="32" t="s">
        <v>80</v>
      </c>
      <c r="J9" s="32"/>
      <c r="K9" s="32"/>
      <c r="L9" s="32"/>
      <c r="M9" s="32"/>
      <c r="N9" s="32"/>
      <c r="O9" s="45"/>
      <c r="P9" s="46"/>
      <c r="Q9" s="45"/>
      <c r="R9" s="252"/>
    </row>
    <row r="10" spans="1:18" ht="19.149999999999999" customHeight="1" x14ac:dyDescent="0.2">
      <c r="A10" s="248"/>
      <c r="B10" s="50" t="s">
        <v>81</v>
      </c>
      <c r="C10" s="51"/>
      <c r="D10" s="52" t="s">
        <v>292</v>
      </c>
      <c r="E10" s="52" t="s">
        <v>261</v>
      </c>
      <c r="F10" s="52" t="s">
        <v>82</v>
      </c>
      <c r="G10" s="28"/>
      <c r="H10" s="32">
        <v>3</v>
      </c>
      <c r="I10" s="32" t="s">
        <v>83</v>
      </c>
      <c r="J10" s="32"/>
      <c r="K10" s="32"/>
      <c r="L10" s="32"/>
      <c r="M10" s="32"/>
      <c r="N10" s="32"/>
      <c r="O10" s="45"/>
      <c r="P10" s="53"/>
      <c r="Q10" s="45"/>
      <c r="R10" s="253"/>
    </row>
    <row r="11" spans="1:18" ht="19.149999999999999" customHeight="1" x14ac:dyDescent="0.2">
      <c r="A11" s="248"/>
      <c r="B11" s="54"/>
      <c r="C11" s="55"/>
      <c r="D11" s="52"/>
      <c r="E11" s="181" t="e">
        <f>VLOOKUP(C$8,joueurs3,3,FALSE)</f>
        <v>#N/A</v>
      </c>
      <c r="F11" s="52"/>
      <c r="G11" s="28"/>
      <c r="H11" s="32">
        <v>4</v>
      </c>
      <c r="I11" s="32" t="s">
        <v>84</v>
      </c>
      <c r="J11" s="32"/>
      <c r="K11" s="32"/>
      <c r="L11" s="32"/>
      <c r="M11" s="32"/>
      <c r="N11" s="32"/>
      <c r="O11" s="45"/>
      <c r="P11" s="46"/>
      <c r="Q11" s="45"/>
      <c r="R11" s="252"/>
    </row>
    <row r="12" spans="1:18" ht="19.149999999999999" customHeight="1" x14ac:dyDescent="0.2">
      <c r="A12" s="248"/>
      <c r="B12" s="54"/>
      <c r="C12" s="55"/>
      <c r="D12" s="52"/>
      <c r="E12" s="181" t="e">
        <f>VLOOKUP(C$8,joueurs3,4,FALSE)</f>
        <v>#N/A</v>
      </c>
      <c r="F12" s="52"/>
      <c r="G12" s="28"/>
      <c r="H12" s="32">
        <v>5</v>
      </c>
      <c r="I12" s="32" t="s">
        <v>85</v>
      </c>
      <c r="J12" s="32"/>
      <c r="K12" s="32"/>
      <c r="L12" s="32"/>
      <c r="M12" s="32"/>
      <c r="N12" s="32"/>
      <c r="O12" s="45"/>
      <c r="P12" s="46"/>
      <c r="Q12" s="45"/>
      <c r="R12" s="252"/>
    </row>
    <row r="13" spans="1:18" ht="19.149999999999999" customHeight="1" x14ac:dyDescent="0.2">
      <c r="A13" s="248"/>
      <c r="B13" s="54"/>
      <c r="C13" s="55"/>
      <c r="D13" s="52"/>
      <c r="E13" s="181" t="e">
        <f>VLOOKUP(C$8,joueurs3,5,FALSE)</f>
        <v>#N/A</v>
      </c>
      <c r="F13" s="52"/>
      <c r="G13" s="28"/>
      <c r="H13" s="32">
        <v>6</v>
      </c>
      <c r="I13" s="32" t="s">
        <v>86</v>
      </c>
      <c r="J13" s="32"/>
      <c r="K13" s="32"/>
      <c r="L13" s="32"/>
      <c r="M13" s="32"/>
      <c r="N13" s="32"/>
      <c r="O13" s="45"/>
      <c r="P13" s="46"/>
      <c r="Q13" s="45"/>
      <c r="R13" s="252"/>
    </row>
    <row r="14" spans="1:18" ht="19.149999999999999" customHeight="1" x14ac:dyDescent="0.2">
      <c r="A14" s="248"/>
      <c r="B14" s="54"/>
      <c r="C14" s="55"/>
      <c r="D14" s="52"/>
      <c r="E14" s="181" t="e">
        <f>VLOOKUP(C$8,joueurs3,6,FALSE)</f>
        <v>#N/A</v>
      </c>
      <c r="F14" s="52"/>
      <c r="G14" s="28"/>
      <c r="H14" s="32">
        <v>7</v>
      </c>
      <c r="I14" s="32" t="s">
        <v>87</v>
      </c>
      <c r="J14" s="32"/>
      <c r="K14" s="32"/>
      <c r="L14" s="32"/>
      <c r="M14" s="32"/>
      <c r="N14" s="32"/>
      <c r="O14" s="45"/>
      <c r="P14" s="46"/>
      <c r="Q14" s="45"/>
      <c r="R14" s="252"/>
    </row>
    <row r="15" spans="1:18" ht="19.149999999999999" customHeight="1" x14ac:dyDescent="0.2">
      <c r="A15" s="248"/>
      <c r="B15" s="28"/>
      <c r="C15" s="28"/>
      <c r="D15" s="28"/>
      <c r="E15" s="28"/>
      <c r="F15" s="28"/>
      <c r="G15" s="28"/>
      <c r="H15" s="32">
        <v>8</v>
      </c>
      <c r="I15" s="32" t="s">
        <v>88</v>
      </c>
      <c r="J15" s="32"/>
      <c r="K15" s="32"/>
      <c r="L15" s="32"/>
      <c r="M15" s="32"/>
      <c r="N15" s="32"/>
      <c r="O15" s="45"/>
      <c r="P15" s="46"/>
      <c r="Q15" s="45"/>
      <c r="R15" s="252"/>
    </row>
    <row r="16" spans="1:18" ht="19.149999999999999" customHeight="1" x14ac:dyDescent="0.2">
      <c r="A16" s="248"/>
      <c r="B16" s="41" t="s">
        <v>89</v>
      </c>
      <c r="C16" s="42" t="str">
        <f>Résultats!F28</f>
        <v>V E</v>
      </c>
      <c r="D16" s="43"/>
      <c r="E16" s="43"/>
      <c r="F16" s="44"/>
      <c r="G16" s="28"/>
      <c r="H16" s="32">
        <v>9</v>
      </c>
      <c r="I16" s="32" t="s">
        <v>90</v>
      </c>
      <c r="J16" s="32"/>
      <c r="K16" s="32"/>
      <c r="L16" s="32"/>
      <c r="M16" s="32"/>
      <c r="N16" s="32"/>
      <c r="O16" s="45"/>
      <c r="P16" s="46"/>
      <c r="Q16" s="45"/>
      <c r="R16" s="252"/>
    </row>
    <row r="17" spans="1:18" ht="19.149999999999999" customHeight="1" x14ac:dyDescent="0.2">
      <c r="A17" s="248"/>
      <c r="B17" s="47" t="s">
        <v>79</v>
      </c>
      <c r="C17" s="48" t="str">
        <f>VLOOKUP(C16,clubs,2,TRUE)</f>
        <v>LX003</v>
      </c>
      <c r="D17" s="657" t="s">
        <v>264</v>
      </c>
      <c r="E17" s="657"/>
      <c r="F17" s="49"/>
      <c r="G17" s="28"/>
      <c r="H17" s="32">
        <v>10</v>
      </c>
      <c r="I17" s="32" t="s">
        <v>60</v>
      </c>
      <c r="J17" s="32"/>
      <c r="K17" s="32"/>
      <c r="L17" s="32"/>
      <c r="M17" s="32"/>
      <c r="N17" s="32"/>
      <c r="O17" s="45"/>
      <c r="P17" s="46"/>
      <c r="Q17" s="45"/>
      <c r="R17" s="252"/>
    </row>
    <row r="18" spans="1:18" ht="19.149999999999999" customHeight="1" x14ac:dyDescent="0.2">
      <c r="A18" s="248"/>
      <c r="B18" s="50" t="s">
        <v>81</v>
      </c>
      <c r="C18" s="51"/>
      <c r="D18" s="52" t="s">
        <v>292</v>
      </c>
      <c r="E18" s="52" t="s">
        <v>261</v>
      </c>
      <c r="F18" s="52" t="s">
        <v>82</v>
      </c>
      <c r="G18" s="28"/>
      <c r="H18" s="32">
        <v>11</v>
      </c>
      <c r="I18" s="32" t="s">
        <v>91</v>
      </c>
      <c r="J18" s="32"/>
      <c r="K18" s="32"/>
      <c r="L18" s="32"/>
      <c r="M18" s="32"/>
      <c r="N18" s="32"/>
      <c r="O18" s="45"/>
      <c r="P18" s="46"/>
      <c r="Q18" s="45"/>
      <c r="R18" s="252"/>
    </row>
    <row r="19" spans="1:18" ht="19.149999999999999" customHeight="1" x14ac:dyDescent="0.2">
      <c r="A19" s="248"/>
      <c r="B19" s="54"/>
      <c r="C19" s="55"/>
      <c r="D19" s="52"/>
      <c r="E19" s="181" t="e">
        <f>VLOOKUP(C$16,joueurs3,3,FALSE)</f>
        <v>#N/A</v>
      </c>
      <c r="F19" s="52"/>
      <c r="G19" s="28"/>
      <c r="H19" s="32">
        <v>12</v>
      </c>
      <c r="I19" s="32" t="s">
        <v>59</v>
      </c>
      <c r="J19" s="32"/>
      <c r="K19" s="32"/>
      <c r="L19" s="32"/>
      <c r="M19" s="32"/>
      <c r="N19" s="32"/>
      <c r="O19" s="45"/>
      <c r="P19" s="46"/>
      <c r="Q19" s="45"/>
      <c r="R19" s="252"/>
    </row>
    <row r="20" spans="1:18" ht="19.149999999999999" customHeight="1" x14ac:dyDescent="0.2">
      <c r="A20" s="248"/>
      <c r="B20" s="54"/>
      <c r="C20" s="55"/>
      <c r="D20" s="52"/>
      <c r="E20" s="181" t="e">
        <f>VLOOKUP(C$16,joueurs3,4,FALSE)</f>
        <v>#N/A</v>
      </c>
      <c r="F20" s="52"/>
      <c r="G20" s="28"/>
      <c r="H20" s="32">
        <v>13</v>
      </c>
      <c r="I20" s="32" t="s">
        <v>92</v>
      </c>
      <c r="J20" s="32"/>
      <c r="K20" s="32"/>
      <c r="L20" s="32"/>
      <c r="M20" s="32"/>
      <c r="N20" s="32"/>
      <c r="O20" s="45"/>
      <c r="P20" s="46"/>
      <c r="Q20" s="45"/>
      <c r="R20" s="252"/>
    </row>
    <row r="21" spans="1:18" ht="19.149999999999999" customHeight="1" x14ac:dyDescent="0.2">
      <c r="A21" s="248"/>
      <c r="B21" s="54"/>
      <c r="C21" s="55"/>
      <c r="D21" s="52"/>
      <c r="E21" s="181" t="e">
        <f>VLOOKUP(C$16,joueurs3,5,FALSE)</f>
        <v>#N/A</v>
      </c>
      <c r="F21" s="52"/>
      <c r="G21" s="28"/>
      <c r="H21" s="32">
        <v>14</v>
      </c>
      <c r="I21" s="32" t="s">
        <v>93</v>
      </c>
      <c r="J21" s="32"/>
      <c r="K21" s="32"/>
      <c r="L21" s="32"/>
      <c r="M21" s="32"/>
      <c r="N21" s="32"/>
      <c r="O21" s="45"/>
      <c r="P21" s="46"/>
      <c r="Q21" s="45"/>
      <c r="R21" s="252"/>
    </row>
    <row r="22" spans="1:18" ht="19.149999999999999" customHeight="1" x14ac:dyDescent="0.2">
      <c r="A22" s="248"/>
      <c r="B22" s="54"/>
      <c r="C22" s="55"/>
      <c r="D22" s="52"/>
      <c r="E22" s="181" t="e">
        <f>VLOOKUP(C$16,joueurs3,6,FALSE)</f>
        <v>#N/A</v>
      </c>
      <c r="F22" s="52"/>
      <c r="G22" s="28"/>
      <c r="H22" s="32">
        <v>15</v>
      </c>
      <c r="I22" s="32" t="s">
        <v>94</v>
      </c>
      <c r="J22" s="32"/>
      <c r="K22" s="32"/>
      <c r="L22" s="32"/>
      <c r="M22" s="32"/>
      <c r="N22" s="32"/>
      <c r="O22" s="45"/>
      <c r="P22" s="46"/>
      <c r="Q22" s="45"/>
      <c r="R22" s="252"/>
    </row>
    <row r="23" spans="1:18" ht="19.149999999999999" customHeight="1" x14ac:dyDescent="0.2">
      <c r="A23" s="248"/>
      <c r="B23" s="28"/>
      <c r="C23" s="28"/>
      <c r="D23" s="28"/>
      <c r="E23" s="28"/>
      <c r="F23" s="28"/>
      <c r="G23" s="28"/>
      <c r="H23" s="32">
        <v>16</v>
      </c>
      <c r="I23" s="32" t="s">
        <v>95</v>
      </c>
      <c r="J23" s="32"/>
      <c r="K23" s="32"/>
      <c r="L23" s="32"/>
      <c r="M23" s="32"/>
      <c r="N23" s="32"/>
      <c r="O23" s="45"/>
      <c r="P23" s="46"/>
      <c r="Q23" s="45"/>
      <c r="R23" s="252"/>
    </row>
    <row r="24" spans="1:18" ht="19.149999999999999" customHeight="1" thickBot="1" x14ac:dyDescent="0.25">
      <c r="A24" s="24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1"/>
    </row>
    <row r="25" spans="1:18" ht="19.149999999999999" customHeight="1" thickBot="1" x14ac:dyDescent="0.25">
      <c r="A25" s="248"/>
      <c r="B25" s="41" t="s">
        <v>96</v>
      </c>
      <c r="C25" s="43" t="s">
        <v>97</v>
      </c>
      <c r="D25" s="43"/>
      <c r="E25" s="43"/>
      <c r="F25" s="43" t="s">
        <v>98</v>
      </c>
      <c r="G25" s="43"/>
      <c r="H25" s="44"/>
      <c r="I25" s="28"/>
      <c r="J25" s="28"/>
      <c r="K25" s="28"/>
      <c r="L25" s="28"/>
      <c r="M25" s="254" t="s">
        <v>99</v>
      </c>
      <c r="N25" s="57"/>
      <c r="O25" s="254" t="s">
        <v>100</v>
      </c>
      <c r="P25" s="255"/>
      <c r="Q25" s="56"/>
      <c r="R25" s="57"/>
    </row>
    <row r="26" spans="1:18" ht="19.149999999999999" customHeight="1" x14ac:dyDescent="0.2">
      <c r="A26" s="248"/>
      <c r="B26" s="47" t="s">
        <v>101</v>
      </c>
      <c r="C26" s="48" t="s">
        <v>97</v>
      </c>
      <c r="D26" s="48"/>
      <c r="E26" s="48"/>
      <c r="F26" s="48"/>
      <c r="G26" s="48"/>
      <c r="H26" s="49"/>
      <c r="I26" s="28"/>
      <c r="J26" s="28"/>
      <c r="K26" s="28"/>
      <c r="L26" s="28"/>
      <c r="M26" s="28"/>
      <c r="N26" s="28"/>
      <c r="O26" s="28"/>
      <c r="P26" s="28"/>
      <c r="Q26" s="28"/>
      <c r="R26" s="31"/>
    </row>
    <row r="27" spans="1:18" ht="19.149999999999999" customHeight="1" x14ac:dyDescent="0.2">
      <c r="A27" s="248"/>
      <c r="B27" s="41" t="s">
        <v>102</v>
      </c>
      <c r="C27" s="43" t="s">
        <v>97</v>
      </c>
      <c r="D27" s="43"/>
      <c r="E27" s="43"/>
      <c r="F27" s="43" t="s">
        <v>98</v>
      </c>
      <c r="G27" s="43"/>
      <c r="H27" s="44"/>
      <c r="I27" s="28"/>
      <c r="J27" s="28"/>
      <c r="K27" s="28"/>
      <c r="L27" s="28"/>
      <c r="M27" s="28" t="s">
        <v>103</v>
      </c>
      <c r="N27" s="28"/>
      <c r="O27" s="28"/>
      <c r="P27" s="28"/>
      <c r="Q27" s="28"/>
      <c r="R27" s="31"/>
    </row>
    <row r="28" spans="1:18" ht="19.149999999999999" customHeight="1" x14ac:dyDescent="0.2">
      <c r="A28" s="248"/>
      <c r="B28" s="47" t="s">
        <v>101</v>
      </c>
      <c r="C28" s="48" t="s">
        <v>97</v>
      </c>
      <c r="D28" s="48"/>
      <c r="E28" s="48"/>
      <c r="F28" s="48"/>
      <c r="G28" s="48"/>
      <c r="H28" s="49"/>
      <c r="I28" s="28"/>
      <c r="J28" s="28"/>
      <c r="K28" s="28"/>
      <c r="L28" s="28"/>
      <c r="M28" s="28"/>
      <c r="N28" s="28"/>
      <c r="O28" s="28"/>
      <c r="P28" s="28"/>
      <c r="Q28" s="28"/>
      <c r="R28" s="31"/>
    </row>
    <row r="29" spans="1:18" x14ac:dyDescent="0.2">
      <c r="A29" s="24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1"/>
    </row>
    <row r="30" spans="1:18" ht="13.5" thickBot="1" x14ac:dyDescent="0.25">
      <c r="A30" s="249"/>
      <c r="B30" s="35" t="s">
        <v>104</v>
      </c>
      <c r="C30" s="35" t="s">
        <v>281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1:18" ht="13.5" thickBot="1" x14ac:dyDescent="0.25">
      <c r="A31" s="245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7"/>
    </row>
    <row r="32" spans="1:18" x14ac:dyDescent="0.2">
      <c r="A32" s="639" t="s">
        <v>297</v>
      </c>
      <c r="B32" s="640"/>
      <c r="C32" s="640"/>
      <c r="D32" s="641"/>
      <c r="E32" s="24"/>
      <c r="F32" s="28"/>
      <c r="G32" s="28"/>
      <c r="H32" s="28"/>
      <c r="I32" s="28"/>
      <c r="J32" s="28"/>
      <c r="K32" s="28"/>
      <c r="L32" s="658" t="s">
        <v>64</v>
      </c>
      <c r="M32" s="660" t="s">
        <v>3</v>
      </c>
      <c r="N32" s="662" t="s">
        <v>4</v>
      </c>
      <c r="O32" s="660" t="s">
        <v>282</v>
      </c>
      <c r="P32" s="660"/>
      <c r="Q32" s="660" t="s">
        <v>298</v>
      </c>
      <c r="R32" s="664"/>
    </row>
    <row r="33" spans="1:18" x14ac:dyDescent="0.2">
      <c r="A33" s="642"/>
      <c r="B33" s="643"/>
      <c r="C33" s="643"/>
      <c r="D33" s="644"/>
      <c r="E33" s="24"/>
      <c r="F33" s="28"/>
      <c r="G33" s="28"/>
      <c r="H33" s="26"/>
      <c r="I33" s="28" t="s">
        <v>62</v>
      </c>
      <c r="J33" s="28"/>
      <c r="K33" s="28"/>
      <c r="L33" s="659"/>
      <c r="M33" s="661"/>
      <c r="N33" s="663"/>
      <c r="O33" s="661"/>
      <c r="P33" s="661"/>
      <c r="Q33" s="661"/>
      <c r="R33" s="665"/>
    </row>
    <row r="34" spans="1:18" x14ac:dyDescent="0.2">
      <c r="A34" s="642"/>
      <c r="B34" s="643"/>
      <c r="C34" s="643"/>
      <c r="D34" s="644"/>
      <c r="E34" s="24"/>
      <c r="F34" s="28"/>
      <c r="G34" s="28"/>
      <c r="H34" s="32"/>
      <c r="I34" s="28" t="s">
        <v>65</v>
      </c>
      <c r="J34" s="28"/>
      <c r="K34" s="28"/>
      <c r="L34" s="659" t="str">
        <f>Résultats!A29</f>
        <v>C2</v>
      </c>
      <c r="M34" s="668">
        <f>Résultats!B29</f>
        <v>44688</v>
      </c>
      <c r="N34" s="661">
        <f>Résultats!C29</f>
        <v>0</v>
      </c>
      <c r="O34" s="661">
        <f>Résultats!D29</f>
        <v>0</v>
      </c>
      <c r="P34" s="661" t="str">
        <f>Résultats!E29</f>
        <v>BYE</v>
      </c>
      <c r="Q34" s="661" t="s">
        <v>299</v>
      </c>
      <c r="R34" s="665"/>
    </row>
    <row r="35" spans="1:18" ht="13.5" thickBot="1" x14ac:dyDescent="0.25">
      <c r="A35" s="642"/>
      <c r="B35" s="643"/>
      <c r="C35" s="643"/>
      <c r="D35" s="644"/>
      <c r="E35" s="24"/>
      <c r="F35" s="28"/>
      <c r="G35" s="28"/>
      <c r="H35" s="28"/>
      <c r="I35" s="28"/>
      <c r="J35" s="28"/>
      <c r="K35" s="28"/>
      <c r="L35" s="672"/>
      <c r="M35" s="669"/>
      <c r="N35" s="670"/>
      <c r="O35" s="670"/>
      <c r="P35" s="670"/>
      <c r="Q35" s="670"/>
      <c r="R35" s="671"/>
    </row>
    <row r="36" spans="1:18" ht="13.5" thickBot="1" x14ac:dyDescent="0.25">
      <c r="A36" s="645"/>
      <c r="B36" s="646"/>
      <c r="C36" s="646"/>
      <c r="D36" s="647"/>
      <c r="E36" s="24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1"/>
    </row>
    <row r="37" spans="1:18" x14ac:dyDescent="0.2">
      <c r="A37" s="24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31"/>
    </row>
    <row r="38" spans="1:18" x14ac:dyDescent="0.2">
      <c r="A38" s="248"/>
      <c r="B38" s="28"/>
      <c r="C38" s="28"/>
      <c r="D38" s="28"/>
      <c r="E38" s="28"/>
      <c r="F38" s="28"/>
      <c r="G38" s="28"/>
      <c r="H38" s="32" t="s">
        <v>68</v>
      </c>
      <c r="I38" s="32" t="s">
        <v>69</v>
      </c>
      <c r="J38" s="32" t="s">
        <v>70</v>
      </c>
      <c r="K38" s="32" t="s">
        <v>71</v>
      </c>
      <c r="L38" s="32" t="s">
        <v>72</v>
      </c>
      <c r="M38" s="32" t="s">
        <v>73</v>
      </c>
      <c r="N38" s="32" t="s">
        <v>74</v>
      </c>
      <c r="O38" s="40" t="s">
        <v>75</v>
      </c>
      <c r="P38" s="40"/>
      <c r="Q38" s="40" t="s">
        <v>76</v>
      </c>
      <c r="R38" s="251"/>
    </row>
    <row r="39" spans="1:18" ht="19.149999999999999" customHeight="1" x14ac:dyDescent="0.2">
      <c r="A39" s="248"/>
      <c r="B39" s="41" t="s">
        <v>77</v>
      </c>
      <c r="C39" s="42" t="str">
        <f>Résultats!E29</f>
        <v>BYE</v>
      </c>
      <c r="D39" s="43"/>
      <c r="E39" s="43"/>
      <c r="F39" s="44"/>
      <c r="G39" s="28"/>
      <c r="H39" s="32">
        <v>1</v>
      </c>
      <c r="I39" s="32" t="s">
        <v>78</v>
      </c>
      <c r="J39" s="32"/>
      <c r="K39" s="32"/>
      <c r="L39" s="32"/>
      <c r="M39" s="32"/>
      <c r="N39" s="32"/>
      <c r="O39" s="45"/>
      <c r="P39" s="46"/>
      <c r="Q39" s="45"/>
      <c r="R39" s="252"/>
    </row>
    <row r="40" spans="1:18" ht="19.149999999999999" customHeight="1" x14ac:dyDescent="0.2">
      <c r="A40" s="248"/>
      <c r="B40" s="47" t="s">
        <v>79</v>
      </c>
      <c r="C40" s="48" t="str">
        <f>VLOOKUP(C39,clubs,2,TRUE)</f>
        <v>LX058</v>
      </c>
      <c r="D40" s="657" t="s">
        <v>264</v>
      </c>
      <c r="E40" s="657"/>
      <c r="F40" s="49"/>
      <c r="G40" s="28"/>
      <c r="H40" s="32">
        <v>2</v>
      </c>
      <c r="I40" s="32" t="s">
        <v>80</v>
      </c>
      <c r="J40" s="32"/>
      <c r="K40" s="32"/>
      <c r="L40" s="32"/>
      <c r="M40" s="32"/>
      <c r="N40" s="32"/>
      <c r="O40" s="45"/>
      <c r="P40" s="46"/>
      <c r="Q40" s="45"/>
      <c r="R40" s="252"/>
    </row>
    <row r="41" spans="1:18" ht="19.149999999999999" customHeight="1" x14ac:dyDescent="0.2">
      <c r="A41" s="248"/>
      <c r="B41" s="50" t="s">
        <v>81</v>
      </c>
      <c r="C41" s="51"/>
      <c r="D41" s="52" t="s">
        <v>292</v>
      </c>
      <c r="E41" s="52" t="s">
        <v>261</v>
      </c>
      <c r="F41" s="52" t="s">
        <v>82</v>
      </c>
      <c r="G41" s="28"/>
      <c r="H41" s="32">
        <v>3</v>
      </c>
      <c r="I41" s="32" t="s">
        <v>83</v>
      </c>
      <c r="J41" s="32"/>
      <c r="K41" s="32"/>
      <c r="L41" s="32"/>
      <c r="M41" s="32"/>
      <c r="N41" s="32"/>
      <c r="O41" s="45"/>
      <c r="P41" s="53"/>
      <c r="Q41" s="45"/>
      <c r="R41" s="253"/>
    </row>
    <row r="42" spans="1:18" ht="19.149999999999999" customHeight="1" x14ac:dyDescent="0.2">
      <c r="A42" s="248"/>
      <c r="B42" s="54"/>
      <c r="C42" s="55"/>
      <c r="D42" s="52"/>
      <c r="E42" s="181" t="e">
        <f>VLOOKUP(C$39,joueurs3,3,FALSE)</f>
        <v>#N/A</v>
      </c>
      <c r="F42" s="52"/>
      <c r="G42" s="28"/>
      <c r="H42" s="32">
        <v>4</v>
      </c>
      <c r="I42" s="32" t="s">
        <v>84</v>
      </c>
      <c r="J42" s="32"/>
      <c r="K42" s="32"/>
      <c r="L42" s="32"/>
      <c r="M42" s="32"/>
      <c r="N42" s="32"/>
      <c r="O42" s="45"/>
      <c r="P42" s="46"/>
      <c r="Q42" s="45"/>
      <c r="R42" s="252"/>
    </row>
    <row r="43" spans="1:18" ht="19.149999999999999" customHeight="1" x14ac:dyDescent="0.2">
      <c r="A43" s="248"/>
      <c r="B43" s="54"/>
      <c r="C43" s="55"/>
      <c r="D43" s="52"/>
      <c r="E43" s="181" t="e">
        <f>VLOOKUP(C$39,joueurs3,4,FALSE)</f>
        <v>#N/A</v>
      </c>
      <c r="F43" s="52"/>
      <c r="G43" s="28"/>
      <c r="H43" s="32">
        <v>5</v>
      </c>
      <c r="I43" s="32" t="s">
        <v>85</v>
      </c>
      <c r="J43" s="32"/>
      <c r="K43" s="32"/>
      <c r="L43" s="32"/>
      <c r="M43" s="32"/>
      <c r="N43" s="32"/>
      <c r="O43" s="45"/>
      <c r="P43" s="46"/>
      <c r="Q43" s="45"/>
      <c r="R43" s="252"/>
    </row>
    <row r="44" spans="1:18" ht="19.149999999999999" customHeight="1" x14ac:dyDescent="0.2">
      <c r="A44" s="248"/>
      <c r="B44" s="54"/>
      <c r="C44" s="55"/>
      <c r="D44" s="52"/>
      <c r="E44" s="181" t="e">
        <f>VLOOKUP(C$39,joueurs3,5,FALSE)</f>
        <v>#N/A</v>
      </c>
      <c r="F44" s="52"/>
      <c r="G44" s="28"/>
      <c r="H44" s="32">
        <v>6</v>
      </c>
      <c r="I44" s="32" t="s">
        <v>86</v>
      </c>
      <c r="J44" s="32"/>
      <c r="K44" s="32"/>
      <c r="L44" s="32"/>
      <c r="M44" s="32"/>
      <c r="N44" s="32"/>
      <c r="O44" s="45"/>
      <c r="P44" s="46"/>
      <c r="Q44" s="45"/>
      <c r="R44" s="252"/>
    </row>
    <row r="45" spans="1:18" ht="19.149999999999999" customHeight="1" x14ac:dyDescent="0.2">
      <c r="A45" s="248"/>
      <c r="B45" s="54"/>
      <c r="C45" s="55"/>
      <c r="D45" s="52"/>
      <c r="E45" s="181" t="e">
        <f>VLOOKUP(C$39,joueurs3,6,FALSE)</f>
        <v>#N/A</v>
      </c>
      <c r="F45" s="52"/>
      <c r="G45" s="28"/>
      <c r="H45" s="32">
        <v>7</v>
      </c>
      <c r="I45" s="32" t="s">
        <v>87</v>
      </c>
      <c r="J45" s="32"/>
      <c r="K45" s="32"/>
      <c r="L45" s="32"/>
      <c r="M45" s="32"/>
      <c r="N45" s="32"/>
      <c r="O45" s="45"/>
      <c r="P45" s="46"/>
      <c r="Q45" s="45"/>
      <c r="R45" s="252"/>
    </row>
    <row r="46" spans="1:18" ht="19.149999999999999" customHeight="1" x14ac:dyDescent="0.2">
      <c r="A46" s="248"/>
      <c r="B46" s="28"/>
      <c r="C46" s="28"/>
      <c r="D46" s="28"/>
      <c r="E46" s="28"/>
      <c r="F46" s="28"/>
      <c r="G46" s="28"/>
      <c r="H46" s="32">
        <v>8</v>
      </c>
      <c r="I46" s="32" t="s">
        <v>88</v>
      </c>
      <c r="J46" s="32"/>
      <c r="K46" s="32"/>
      <c r="L46" s="32"/>
      <c r="M46" s="32"/>
      <c r="N46" s="32"/>
      <c r="O46" s="45"/>
      <c r="P46" s="46"/>
      <c r="Q46" s="45"/>
      <c r="R46" s="252"/>
    </row>
    <row r="47" spans="1:18" ht="19.149999999999999" customHeight="1" x14ac:dyDescent="0.2">
      <c r="A47" s="248"/>
      <c r="B47" s="41" t="s">
        <v>89</v>
      </c>
      <c r="C47" s="42" t="str">
        <f>Résultats!F29</f>
        <v>V B</v>
      </c>
      <c r="D47" s="43"/>
      <c r="E47" s="43"/>
      <c r="F47" s="44"/>
      <c r="G47" s="28"/>
      <c r="H47" s="32">
        <v>9</v>
      </c>
      <c r="I47" s="32" t="s">
        <v>90</v>
      </c>
      <c r="J47" s="32"/>
      <c r="K47" s="32"/>
      <c r="L47" s="32"/>
      <c r="M47" s="32"/>
      <c r="N47" s="32"/>
      <c r="O47" s="45"/>
      <c r="P47" s="46"/>
      <c r="Q47" s="45"/>
      <c r="R47" s="252"/>
    </row>
    <row r="48" spans="1:18" ht="19.149999999999999" customHeight="1" x14ac:dyDescent="0.2">
      <c r="A48" s="248"/>
      <c r="B48" s="47" t="s">
        <v>79</v>
      </c>
      <c r="C48" s="48" t="str">
        <f>VLOOKUP(C47,clubs,2,TRUE)</f>
        <v>LX003</v>
      </c>
      <c r="D48" s="657" t="s">
        <v>264</v>
      </c>
      <c r="E48" s="657"/>
      <c r="F48" s="49"/>
      <c r="G48" s="28"/>
      <c r="H48" s="32">
        <v>10</v>
      </c>
      <c r="I48" s="32" t="s">
        <v>60</v>
      </c>
      <c r="J48" s="32"/>
      <c r="K48" s="32"/>
      <c r="L48" s="32"/>
      <c r="M48" s="32"/>
      <c r="N48" s="32"/>
      <c r="O48" s="45"/>
      <c r="P48" s="46"/>
      <c r="Q48" s="45"/>
      <c r="R48" s="252"/>
    </row>
    <row r="49" spans="1:18" ht="19.149999999999999" customHeight="1" x14ac:dyDescent="0.2">
      <c r="A49" s="248"/>
      <c r="B49" s="50" t="s">
        <v>81</v>
      </c>
      <c r="C49" s="51"/>
      <c r="D49" s="52" t="s">
        <v>292</v>
      </c>
      <c r="E49" s="52" t="s">
        <v>261</v>
      </c>
      <c r="F49" s="52" t="s">
        <v>82</v>
      </c>
      <c r="G49" s="28"/>
      <c r="H49" s="32">
        <v>11</v>
      </c>
      <c r="I49" s="32" t="s">
        <v>91</v>
      </c>
      <c r="J49" s="32"/>
      <c r="K49" s="32"/>
      <c r="L49" s="32"/>
      <c r="M49" s="32"/>
      <c r="N49" s="32"/>
      <c r="O49" s="45"/>
      <c r="P49" s="46"/>
      <c r="Q49" s="45"/>
      <c r="R49" s="252"/>
    </row>
    <row r="50" spans="1:18" ht="19.149999999999999" customHeight="1" x14ac:dyDescent="0.2">
      <c r="A50" s="248"/>
      <c r="B50" s="54"/>
      <c r="C50" s="55"/>
      <c r="D50" s="52"/>
      <c r="E50" s="181" t="e">
        <f>VLOOKUP(C$47,joueurs3,3,FALSE)</f>
        <v>#N/A</v>
      </c>
      <c r="F50" s="52"/>
      <c r="G50" s="28"/>
      <c r="H50" s="32">
        <v>12</v>
      </c>
      <c r="I50" s="32" t="s">
        <v>59</v>
      </c>
      <c r="J50" s="32"/>
      <c r="K50" s="32"/>
      <c r="L50" s="32"/>
      <c r="M50" s="32"/>
      <c r="N50" s="32"/>
      <c r="O50" s="45"/>
      <c r="P50" s="46"/>
      <c r="Q50" s="45"/>
      <c r="R50" s="252"/>
    </row>
    <row r="51" spans="1:18" ht="19.149999999999999" customHeight="1" x14ac:dyDescent="0.2">
      <c r="A51" s="248"/>
      <c r="B51" s="54"/>
      <c r="C51" s="55"/>
      <c r="D51" s="52"/>
      <c r="E51" s="181" t="e">
        <f>VLOOKUP(C$47,joueurs3,4,FALSE)</f>
        <v>#N/A</v>
      </c>
      <c r="F51" s="52"/>
      <c r="G51" s="28"/>
      <c r="H51" s="32">
        <v>13</v>
      </c>
      <c r="I51" s="32" t="s">
        <v>92</v>
      </c>
      <c r="J51" s="32"/>
      <c r="K51" s="32"/>
      <c r="L51" s="32"/>
      <c r="M51" s="32"/>
      <c r="N51" s="32"/>
      <c r="O51" s="45"/>
      <c r="P51" s="46"/>
      <c r="Q51" s="45"/>
      <c r="R51" s="252"/>
    </row>
    <row r="52" spans="1:18" ht="19.149999999999999" customHeight="1" x14ac:dyDescent="0.2">
      <c r="A52" s="248"/>
      <c r="B52" s="54"/>
      <c r="C52" s="55"/>
      <c r="D52" s="52"/>
      <c r="E52" s="181" t="e">
        <f>VLOOKUP(C$47,joueurs3,5,FALSE)</f>
        <v>#N/A</v>
      </c>
      <c r="F52" s="52"/>
      <c r="G52" s="28"/>
      <c r="H52" s="32">
        <v>14</v>
      </c>
      <c r="I52" s="32" t="s">
        <v>93</v>
      </c>
      <c r="J52" s="32"/>
      <c r="K52" s="32"/>
      <c r="L52" s="32"/>
      <c r="M52" s="32"/>
      <c r="N52" s="32"/>
      <c r="O52" s="45"/>
      <c r="P52" s="46"/>
      <c r="Q52" s="45"/>
      <c r="R52" s="252"/>
    </row>
    <row r="53" spans="1:18" ht="19.149999999999999" customHeight="1" x14ac:dyDescent="0.2">
      <c r="A53" s="248"/>
      <c r="B53" s="54"/>
      <c r="C53" s="55"/>
      <c r="D53" s="52"/>
      <c r="E53" s="181" t="e">
        <f>VLOOKUP(C$47,joueurs3,6,FALSE)</f>
        <v>#N/A</v>
      </c>
      <c r="F53" s="52"/>
      <c r="G53" s="28"/>
      <c r="H53" s="32">
        <v>15</v>
      </c>
      <c r="I53" s="32" t="s">
        <v>94</v>
      </c>
      <c r="J53" s="32"/>
      <c r="K53" s="32"/>
      <c r="L53" s="32"/>
      <c r="M53" s="32"/>
      <c r="N53" s="32"/>
      <c r="O53" s="45"/>
      <c r="P53" s="46"/>
      <c r="Q53" s="45"/>
      <c r="R53" s="252"/>
    </row>
    <row r="54" spans="1:18" ht="19.149999999999999" customHeight="1" x14ac:dyDescent="0.2">
      <c r="A54" s="248"/>
      <c r="B54" s="28"/>
      <c r="C54" s="28"/>
      <c r="D54" s="28"/>
      <c r="E54" s="28"/>
      <c r="F54" s="28"/>
      <c r="G54" s="28"/>
      <c r="H54" s="32">
        <v>16</v>
      </c>
      <c r="I54" s="32" t="s">
        <v>95</v>
      </c>
      <c r="J54" s="32"/>
      <c r="K54" s="32"/>
      <c r="L54" s="32"/>
      <c r="M54" s="32"/>
      <c r="N54" s="32"/>
      <c r="O54" s="45"/>
      <c r="P54" s="46"/>
      <c r="Q54" s="45"/>
      <c r="R54" s="252"/>
    </row>
    <row r="55" spans="1:18" ht="19.149999999999999" customHeight="1" thickBot="1" x14ac:dyDescent="0.25">
      <c r="A55" s="24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31"/>
    </row>
    <row r="56" spans="1:18" ht="19.149999999999999" customHeight="1" thickBot="1" x14ac:dyDescent="0.25">
      <c r="A56" s="248"/>
      <c r="B56" s="41" t="s">
        <v>96</v>
      </c>
      <c r="C56" s="43" t="s">
        <v>97</v>
      </c>
      <c r="D56" s="43"/>
      <c r="E56" s="43"/>
      <c r="F56" s="43" t="s">
        <v>98</v>
      </c>
      <c r="G56" s="43"/>
      <c r="H56" s="44"/>
      <c r="I56" s="28"/>
      <c r="J56" s="28"/>
      <c r="K56" s="28"/>
      <c r="L56" s="28"/>
      <c r="M56" s="56" t="s">
        <v>99</v>
      </c>
      <c r="N56" s="57"/>
      <c r="O56" s="56" t="s">
        <v>100</v>
      </c>
      <c r="P56" s="58"/>
      <c r="Q56" s="56"/>
      <c r="R56" s="57"/>
    </row>
    <row r="57" spans="1:18" ht="19.149999999999999" customHeight="1" x14ac:dyDescent="0.2">
      <c r="A57" s="248"/>
      <c r="B57" s="47" t="s">
        <v>101</v>
      </c>
      <c r="C57" s="48" t="s">
        <v>97</v>
      </c>
      <c r="D57" s="48"/>
      <c r="E57" s="48"/>
      <c r="F57" s="48"/>
      <c r="G57" s="48"/>
      <c r="H57" s="49"/>
      <c r="I57" s="28"/>
      <c r="J57" s="28"/>
      <c r="K57" s="28"/>
      <c r="L57" s="28"/>
      <c r="M57" s="28"/>
      <c r="N57" s="28"/>
      <c r="O57" s="28"/>
      <c r="P57" s="28"/>
      <c r="Q57" s="28"/>
      <c r="R57" s="31"/>
    </row>
    <row r="58" spans="1:18" ht="19.149999999999999" customHeight="1" x14ac:dyDescent="0.2">
      <c r="A58" s="248"/>
      <c r="B58" s="41" t="s">
        <v>102</v>
      </c>
      <c r="C58" s="43" t="s">
        <v>97</v>
      </c>
      <c r="D58" s="43"/>
      <c r="E58" s="43"/>
      <c r="F58" s="43" t="s">
        <v>98</v>
      </c>
      <c r="G58" s="43"/>
      <c r="H58" s="44"/>
      <c r="I58" s="28"/>
      <c r="J58" s="28"/>
      <c r="K58" s="28"/>
      <c r="L58" s="28"/>
      <c r="M58" s="28" t="s">
        <v>103</v>
      </c>
      <c r="N58" s="28"/>
      <c r="O58" s="28"/>
      <c r="P58" s="28"/>
      <c r="Q58" s="28"/>
      <c r="R58" s="31"/>
    </row>
    <row r="59" spans="1:18" ht="19.149999999999999" customHeight="1" x14ac:dyDescent="0.2">
      <c r="A59" s="248"/>
      <c r="B59" s="47" t="s">
        <v>101</v>
      </c>
      <c r="C59" s="48" t="s">
        <v>97</v>
      </c>
      <c r="D59" s="48"/>
      <c r="E59" s="48"/>
      <c r="F59" s="48"/>
      <c r="G59" s="48"/>
      <c r="H59" s="49"/>
      <c r="I59" s="28"/>
      <c r="J59" s="28"/>
      <c r="K59" s="28"/>
      <c r="L59" s="28"/>
      <c r="M59" s="28"/>
      <c r="N59" s="28"/>
      <c r="O59" s="28"/>
      <c r="P59" s="28"/>
      <c r="Q59" s="28"/>
      <c r="R59" s="31"/>
    </row>
    <row r="60" spans="1:18" x14ac:dyDescent="0.2">
      <c r="A60" s="24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31"/>
    </row>
    <row r="61" spans="1:18" ht="13.5" thickBot="1" x14ac:dyDescent="0.25">
      <c r="A61" s="249"/>
      <c r="B61" s="35" t="s">
        <v>104</v>
      </c>
      <c r="C61" s="35" t="s">
        <v>281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6"/>
    </row>
    <row r="62" spans="1:18" ht="13.5" thickBot="1" x14ac:dyDescent="0.25">
      <c r="A62" s="245"/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7"/>
    </row>
    <row r="63" spans="1:18" x14ac:dyDescent="0.2">
      <c r="A63" s="648" t="s">
        <v>297</v>
      </c>
      <c r="B63" s="649"/>
      <c r="C63" s="649"/>
      <c r="D63" s="650"/>
      <c r="E63" s="24"/>
      <c r="F63" s="28"/>
      <c r="G63" s="28"/>
      <c r="H63" s="28"/>
      <c r="I63" s="28"/>
      <c r="J63" s="28"/>
      <c r="K63" s="28"/>
      <c r="L63" s="658" t="s">
        <v>64</v>
      </c>
      <c r="M63" s="660" t="s">
        <v>3</v>
      </c>
      <c r="N63" s="662" t="s">
        <v>4</v>
      </c>
      <c r="O63" s="660" t="s">
        <v>282</v>
      </c>
      <c r="P63" s="660"/>
      <c r="Q63" s="660" t="s">
        <v>298</v>
      </c>
      <c r="R63" s="664"/>
    </row>
    <row r="64" spans="1:18" x14ac:dyDescent="0.2">
      <c r="A64" s="651"/>
      <c r="B64" s="652"/>
      <c r="C64" s="652"/>
      <c r="D64" s="653"/>
      <c r="E64" s="24"/>
      <c r="F64" s="28"/>
      <c r="G64" s="28"/>
      <c r="H64" s="26"/>
      <c r="I64" s="28" t="s">
        <v>62</v>
      </c>
      <c r="J64" s="28"/>
      <c r="K64" s="28"/>
      <c r="L64" s="659"/>
      <c r="M64" s="661"/>
      <c r="N64" s="663"/>
      <c r="O64" s="661"/>
      <c r="P64" s="661"/>
      <c r="Q64" s="661"/>
      <c r="R64" s="665"/>
    </row>
    <row r="65" spans="1:18" x14ac:dyDescent="0.2">
      <c r="A65" s="651"/>
      <c r="B65" s="652"/>
      <c r="C65" s="652"/>
      <c r="D65" s="653"/>
      <c r="E65" s="24"/>
      <c r="F65" s="28"/>
      <c r="G65" s="28"/>
      <c r="H65" s="32"/>
      <c r="I65" s="28" t="s">
        <v>65</v>
      </c>
      <c r="J65" s="28"/>
      <c r="K65" s="28"/>
      <c r="L65" s="659" t="str">
        <f>Résultats!A30</f>
        <v>C3</v>
      </c>
      <c r="M65" s="668">
        <f>Résultats!B30</f>
        <v>44688</v>
      </c>
      <c r="N65" s="661">
        <f>Résultats!C30</f>
        <v>0</v>
      </c>
      <c r="O65" s="661">
        <f>Résultats!D30</f>
        <v>0</v>
      </c>
      <c r="P65" s="661" t="str">
        <f>Résultats!E30</f>
        <v>V C</v>
      </c>
      <c r="Q65" s="661" t="s">
        <v>299</v>
      </c>
      <c r="R65" s="665"/>
    </row>
    <row r="66" spans="1:18" ht="13.5" thickBot="1" x14ac:dyDescent="0.25">
      <c r="A66" s="651"/>
      <c r="B66" s="652"/>
      <c r="C66" s="652"/>
      <c r="D66" s="653"/>
      <c r="E66" s="24"/>
      <c r="F66" s="28"/>
      <c r="G66" s="28"/>
      <c r="H66" s="28"/>
      <c r="I66" s="28"/>
      <c r="J66" s="28"/>
      <c r="K66" s="28"/>
      <c r="L66" s="672"/>
      <c r="M66" s="669"/>
      <c r="N66" s="670"/>
      <c r="O66" s="670"/>
      <c r="P66" s="670"/>
      <c r="Q66" s="670"/>
      <c r="R66" s="671"/>
    </row>
    <row r="67" spans="1:18" ht="13.5" thickBot="1" x14ac:dyDescent="0.25">
      <c r="A67" s="654"/>
      <c r="B67" s="655"/>
      <c r="C67" s="655"/>
      <c r="D67" s="656"/>
      <c r="E67" s="24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31"/>
    </row>
    <row r="68" spans="1:18" x14ac:dyDescent="0.2">
      <c r="A68" s="24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31"/>
    </row>
    <row r="69" spans="1:18" x14ac:dyDescent="0.2">
      <c r="A69" s="248"/>
      <c r="B69" s="28"/>
      <c r="C69" s="28"/>
      <c r="D69" s="28"/>
      <c r="E69" s="28"/>
      <c r="F69" s="28"/>
      <c r="G69" s="28"/>
      <c r="H69" s="32" t="s">
        <v>68</v>
      </c>
      <c r="I69" s="32" t="s">
        <v>69</v>
      </c>
      <c r="J69" s="32" t="s">
        <v>70</v>
      </c>
      <c r="K69" s="32" t="s">
        <v>71</v>
      </c>
      <c r="L69" s="32" t="s">
        <v>72</v>
      </c>
      <c r="M69" s="32" t="s">
        <v>73</v>
      </c>
      <c r="N69" s="32" t="s">
        <v>74</v>
      </c>
      <c r="O69" s="40" t="s">
        <v>75</v>
      </c>
      <c r="P69" s="40"/>
      <c r="Q69" s="40" t="s">
        <v>76</v>
      </c>
      <c r="R69" s="251"/>
    </row>
    <row r="70" spans="1:18" ht="19.149999999999999" customHeight="1" x14ac:dyDescent="0.2">
      <c r="A70" s="248"/>
      <c r="B70" s="41" t="s">
        <v>77</v>
      </c>
      <c r="C70" s="42" t="str">
        <f>Résultats!E30</f>
        <v>V C</v>
      </c>
      <c r="D70" s="43"/>
      <c r="E70" s="43"/>
      <c r="F70" s="44"/>
      <c r="G70" s="28"/>
      <c r="H70" s="32">
        <v>1</v>
      </c>
      <c r="I70" s="32" t="s">
        <v>78</v>
      </c>
      <c r="J70" s="32"/>
      <c r="K70" s="32"/>
      <c r="L70" s="32"/>
      <c r="M70" s="32"/>
      <c r="N70" s="32"/>
      <c r="O70" s="45"/>
      <c r="P70" s="46"/>
      <c r="Q70" s="45"/>
      <c r="R70" s="252"/>
    </row>
    <row r="71" spans="1:18" ht="19.149999999999999" customHeight="1" x14ac:dyDescent="0.2">
      <c r="A71" s="248"/>
      <c r="B71" s="47" t="s">
        <v>79</v>
      </c>
      <c r="C71" s="48" t="str">
        <f>VLOOKUP(C70,clubs,2,TRUE)</f>
        <v>LX003</v>
      </c>
      <c r="D71" s="657" t="s">
        <v>264</v>
      </c>
      <c r="E71" s="657"/>
      <c r="F71" s="49"/>
      <c r="G71" s="28"/>
      <c r="H71" s="32">
        <v>2</v>
      </c>
      <c r="I71" s="32" t="s">
        <v>80</v>
      </c>
      <c r="J71" s="32"/>
      <c r="K71" s="32"/>
      <c r="L71" s="32"/>
      <c r="M71" s="32"/>
      <c r="N71" s="32"/>
      <c r="O71" s="45"/>
      <c r="P71" s="46"/>
      <c r="Q71" s="45"/>
      <c r="R71" s="252"/>
    </row>
    <row r="72" spans="1:18" ht="19.149999999999999" customHeight="1" x14ac:dyDescent="0.2">
      <c r="A72" s="248"/>
      <c r="B72" s="50" t="s">
        <v>81</v>
      </c>
      <c r="C72" s="51"/>
      <c r="D72" s="52" t="s">
        <v>292</v>
      </c>
      <c r="E72" s="52" t="s">
        <v>261</v>
      </c>
      <c r="F72" s="52" t="s">
        <v>82</v>
      </c>
      <c r="G72" s="28"/>
      <c r="H72" s="32">
        <v>3</v>
      </c>
      <c r="I72" s="32" t="s">
        <v>83</v>
      </c>
      <c r="J72" s="32"/>
      <c r="K72" s="32"/>
      <c r="L72" s="32"/>
      <c r="M72" s="32"/>
      <c r="N72" s="32"/>
      <c r="O72" s="45"/>
      <c r="P72" s="53"/>
      <c r="Q72" s="45"/>
      <c r="R72" s="253"/>
    </row>
    <row r="73" spans="1:18" ht="19.149999999999999" customHeight="1" x14ac:dyDescent="0.2">
      <c r="A73" s="248"/>
      <c r="B73" s="54"/>
      <c r="C73" s="55"/>
      <c r="D73" s="52"/>
      <c r="E73" s="181" t="e">
        <f>VLOOKUP(C$70,joueurs3,3,FALSE)</f>
        <v>#N/A</v>
      </c>
      <c r="F73" s="52"/>
      <c r="G73" s="28"/>
      <c r="H73" s="32">
        <v>4</v>
      </c>
      <c r="I73" s="32" t="s">
        <v>84</v>
      </c>
      <c r="J73" s="32"/>
      <c r="K73" s="32"/>
      <c r="L73" s="32"/>
      <c r="M73" s="32"/>
      <c r="N73" s="32"/>
      <c r="O73" s="45"/>
      <c r="P73" s="46"/>
      <c r="Q73" s="45"/>
      <c r="R73" s="252"/>
    </row>
    <row r="74" spans="1:18" ht="19.149999999999999" customHeight="1" x14ac:dyDescent="0.2">
      <c r="A74" s="248"/>
      <c r="B74" s="54"/>
      <c r="C74" s="55"/>
      <c r="D74" s="52"/>
      <c r="E74" s="181" t="e">
        <f>VLOOKUP(C$70,joueurs3,4,FALSE)</f>
        <v>#N/A</v>
      </c>
      <c r="F74" s="52"/>
      <c r="G74" s="28"/>
      <c r="H74" s="32">
        <v>5</v>
      </c>
      <c r="I74" s="32" t="s">
        <v>85</v>
      </c>
      <c r="J74" s="32"/>
      <c r="K74" s="32"/>
      <c r="L74" s="32"/>
      <c r="M74" s="32"/>
      <c r="N74" s="32"/>
      <c r="O74" s="45"/>
      <c r="P74" s="46"/>
      <c r="Q74" s="45"/>
      <c r="R74" s="252"/>
    </row>
    <row r="75" spans="1:18" ht="19.149999999999999" customHeight="1" x14ac:dyDescent="0.2">
      <c r="A75" s="248"/>
      <c r="B75" s="54"/>
      <c r="C75" s="55"/>
      <c r="D75" s="52"/>
      <c r="E75" s="181" t="e">
        <f>VLOOKUP(C$70,joueurs3,5,FALSE)</f>
        <v>#N/A</v>
      </c>
      <c r="F75" s="52"/>
      <c r="G75" s="28"/>
      <c r="H75" s="32">
        <v>6</v>
      </c>
      <c r="I75" s="32" t="s">
        <v>86</v>
      </c>
      <c r="J75" s="32"/>
      <c r="K75" s="32"/>
      <c r="L75" s="32"/>
      <c r="M75" s="32"/>
      <c r="N75" s="32"/>
      <c r="O75" s="45"/>
      <c r="P75" s="46"/>
      <c r="Q75" s="45"/>
      <c r="R75" s="252"/>
    </row>
    <row r="76" spans="1:18" ht="19.149999999999999" customHeight="1" x14ac:dyDescent="0.2">
      <c r="A76" s="248"/>
      <c r="B76" s="54"/>
      <c r="C76" s="55"/>
      <c r="D76" s="52"/>
      <c r="E76" s="181" t="e">
        <f>VLOOKUP(C$70,joueurs3,6,FALSE)</f>
        <v>#N/A</v>
      </c>
      <c r="F76" s="52"/>
      <c r="G76" s="28"/>
      <c r="H76" s="32">
        <v>7</v>
      </c>
      <c r="I76" s="32" t="s">
        <v>87</v>
      </c>
      <c r="J76" s="32"/>
      <c r="K76" s="32"/>
      <c r="L76" s="32"/>
      <c r="M76" s="32"/>
      <c r="N76" s="32"/>
      <c r="O76" s="45"/>
      <c r="P76" s="46"/>
      <c r="Q76" s="45"/>
      <c r="R76" s="252"/>
    </row>
    <row r="77" spans="1:18" ht="19.149999999999999" customHeight="1" x14ac:dyDescent="0.2">
      <c r="A77" s="248"/>
      <c r="B77" s="28"/>
      <c r="C77" s="28"/>
      <c r="D77" s="28"/>
      <c r="E77" s="28"/>
      <c r="F77" s="28"/>
      <c r="G77" s="28"/>
      <c r="H77" s="32">
        <v>8</v>
      </c>
      <c r="I77" s="32" t="s">
        <v>88</v>
      </c>
      <c r="J77" s="32"/>
      <c r="K77" s="32"/>
      <c r="L77" s="32"/>
      <c r="M77" s="32"/>
      <c r="N77" s="32"/>
      <c r="O77" s="45"/>
      <c r="P77" s="46"/>
      <c r="Q77" s="45"/>
      <c r="R77" s="252"/>
    </row>
    <row r="78" spans="1:18" ht="19.149999999999999" customHeight="1" x14ac:dyDescent="0.2">
      <c r="A78" s="248"/>
      <c r="B78" s="41" t="s">
        <v>89</v>
      </c>
      <c r="C78" s="42" t="str">
        <f>Résultats!F30</f>
        <v>BYE</v>
      </c>
      <c r="D78" s="43"/>
      <c r="E78" s="43"/>
      <c r="F78" s="44"/>
      <c r="G78" s="28"/>
      <c r="H78" s="32">
        <v>9</v>
      </c>
      <c r="I78" s="32" t="s">
        <v>90</v>
      </c>
      <c r="J78" s="32"/>
      <c r="K78" s="32"/>
      <c r="L78" s="32"/>
      <c r="M78" s="32"/>
      <c r="N78" s="32"/>
      <c r="O78" s="45"/>
      <c r="P78" s="46"/>
      <c r="Q78" s="45"/>
      <c r="R78" s="252"/>
    </row>
    <row r="79" spans="1:18" ht="19.149999999999999" customHeight="1" x14ac:dyDescent="0.2">
      <c r="A79" s="248"/>
      <c r="B79" s="47" t="s">
        <v>79</v>
      </c>
      <c r="C79" s="48" t="str">
        <f>VLOOKUP(C78,clubs,2,TRUE)</f>
        <v>LX058</v>
      </c>
      <c r="D79" s="657" t="s">
        <v>264</v>
      </c>
      <c r="E79" s="657"/>
      <c r="F79" s="49"/>
      <c r="G79" s="28"/>
      <c r="H79" s="32">
        <v>10</v>
      </c>
      <c r="I79" s="32" t="s">
        <v>60</v>
      </c>
      <c r="J79" s="32"/>
      <c r="K79" s="32"/>
      <c r="L79" s="32"/>
      <c r="M79" s="32"/>
      <c r="N79" s="32"/>
      <c r="O79" s="45"/>
      <c r="P79" s="46"/>
      <c r="Q79" s="45"/>
      <c r="R79" s="252"/>
    </row>
    <row r="80" spans="1:18" ht="19.149999999999999" customHeight="1" x14ac:dyDescent="0.2">
      <c r="A80" s="248"/>
      <c r="B80" s="50" t="s">
        <v>81</v>
      </c>
      <c r="C80" s="51"/>
      <c r="D80" s="52" t="s">
        <v>292</v>
      </c>
      <c r="E80" s="52" t="s">
        <v>261</v>
      </c>
      <c r="F80" s="52" t="s">
        <v>82</v>
      </c>
      <c r="G80" s="28"/>
      <c r="H80" s="32">
        <v>11</v>
      </c>
      <c r="I80" s="32" t="s">
        <v>91</v>
      </c>
      <c r="J80" s="32"/>
      <c r="K80" s="32"/>
      <c r="L80" s="32"/>
      <c r="M80" s="32"/>
      <c r="N80" s="32"/>
      <c r="O80" s="45"/>
      <c r="P80" s="46"/>
      <c r="Q80" s="45"/>
      <c r="R80" s="252"/>
    </row>
    <row r="81" spans="1:18" ht="19.149999999999999" customHeight="1" x14ac:dyDescent="0.2">
      <c r="A81" s="248"/>
      <c r="B81" s="54"/>
      <c r="C81" s="55"/>
      <c r="D81" s="52"/>
      <c r="E81" s="181" t="e">
        <f>VLOOKUP(C$78,joueurs3,3,FALSE)</f>
        <v>#N/A</v>
      </c>
      <c r="F81" s="52"/>
      <c r="G81" s="28"/>
      <c r="H81" s="32">
        <v>12</v>
      </c>
      <c r="I81" s="32" t="s">
        <v>59</v>
      </c>
      <c r="J81" s="32"/>
      <c r="K81" s="32"/>
      <c r="L81" s="32"/>
      <c r="M81" s="32"/>
      <c r="N81" s="32"/>
      <c r="O81" s="45"/>
      <c r="P81" s="46"/>
      <c r="Q81" s="45"/>
      <c r="R81" s="252"/>
    </row>
    <row r="82" spans="1:18" ht="19.149999999999999" customHeight="1" x14ac:dyDescent="0.2">
      <c r="A82" s="248"/>
      <c r="B82" s="54"/>
      <c r="C82" s="55"/>
      <c r="D82" s="52"/>
      <c r="E82" s="181" t="e">
        <f>VLOOKUP(C$78,joueurs3,4,FALSE)</f>
        <v>#N/A</v>
      </c>
      <c r="F82" s="52"/>
      <c r="G82" s="28"/>
      <c r="H82" s="32">
        <v>13</v>
      </c>
      <c r="I82" s="32" t="s">
        <v>92</v>
      </c>
      <c r="J82" s="32"/>
      <c r="K82" s="32"/>
      <c r="L82" s="32"/>
      <c r="M82" s="32"/>
      <c r="N82" s="32"/>
      <c r="O82" s="45"/>
      <c r="P82" s="46"/>
      <c r="Q82" s="45"/>
      <c r="R82" s="252"/>
    </row>
    <row r="83" spans="1:18" ht="19.149999999999999" customHeight="1" x14ac:dyDescent="0.2">
      <c r="A83" s="248"/>
      <c r="B83" s="54"/>
      <c r="C83" s="55"/>
      <c r="D83" s="52"/>
      <c r="E83" s="181" t="e">
        <f>VLOOKUP(C$78,joueurs3,5,FALSE)</f>
        <v>#N/A</v>
      </c>
      <c r="F83" s="52"/>
      <c r="G83" s="28"/>
      <c r="H83" s="32">
        <v>14</v>
      </c>
      <c r="I83" s="32" t="s">
        <v>93</v>
      </c>
      <c r="J83" s="32"/>
      <c r="K83" s="32"/>
      <c r="L83" s="32"/>
      <c r="M83" s="32"/>
      <c r="N83" s="32"/>
      <c r="O83" s="45"/>
      <c r="P83" s="46"/>
      <c r="Q83" s="45"/>
      <c r="R83" s="252"/>
    </row>
    <row r="84" spans="1:18" ht="19.149999999999999" customHeight="1" x14ac:dyDescent="0.2">
      <c r="A84" s="248"/>
      <c r="B84" s="54"/>
      <c r="C84" s="55"/>
      <c r="D84" s="52"/>
      <c r="E84" s="181" t="e">
        <f>VLOOKUP(C$78,joueurs3,6,FALSE)</f>
        <v>#N/A</v>
      </c>
      <c r="F84" s="52"/>
      <c r="G84" s="28"/>
      <c r="H84" s="32">
        <v>15</v>
      </c>
      <c r="I84" s="32" t="s">
        <v>94</v>
      </c>
      <c r="J84" s="32"/>
      <c r="K84" s="32"/>
      <c r="L84" s="32"/>
      <c r="M84" s="32"/>
      <c r="N84" s="32"/>
      <c r="O84" s="45"/>
      <c r="P84" s="46"/>
      <c r="Q84" s="45"/>
      <c r="R84" s="252"/>
    </row>
    <row r="85" spans="1:18" ht="19.149999999999999" customHeight="1" x14ac:dyDescent="0.2">
      <c r="A85" s="248"/>
      <c r="B85" s="28"/>
      <c r="C85" s="28"/>
      <c r="D85" s="28"/>
      <c r="E85" s="28"/>
      <c r="F85" s="28"/>
      <c r="G85" s="28"/>
      <c r="H85" s="32">
        <v>16</v>
      </c>
      <c r="I85" s="32" t="s">
        <v>95</v>
      </c>
      <c r="J85" s="32"/>
      <c r="K85" s="32"/>
      <c r="L85" s="32"/>
      <c r="M85" s="32"/>
      <c r="N85" s="32"/>
      <c r="O85" s="45"/>
      <c r="P85" s="46"/>
      <c r="Q85" s="45"/>
      <c r="R85" s="252"/>
    </row>
    <row r="86" spans="1:18" ht="19.149999999999999" customHeight="1" thickBot="1" x14ac:dyDescent="0.25">
      <c r="A86" s="24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31"/>
    </row>
    <row r="87" spans="1:18" ht="19.149999999999999" customHeight="1" thickBot="1" x14ac:dyDescent="0.25">
      <c r="A87" s="248"/>
      <c r="B87" s="41" t="s">
        <v>96</v>
      </c>
      <c r="C87" s="43" t="s">
        <v>97</v>
      </c>
      <c r="D87" s="43"/>
      <c r="E87" s="43"/>
      <c r="F87" s="43" t="s">
        <v>98</v>
      </c>
      <c r="G87" s="43"/>
      <c r="H87" s="44"/>
      <c r="I87" s="28"/>
      <c r="J87" s="28"/>
      <c r="K87" s="28"/>
      <c r="L87" s="28"/>
      <c r="M87" s="56" t="s">
        <v>99</v>
      </c>
      <c r="N87" s="57"/>
      <c r="O87" s="56" t="s">
        <v>100</v>
      </c>
      <c r="P87" s="58"/>
      <c r="Q87" s="56"/>
      <c r="R87" s="57"/>
    </row>
    <row r="88" spans="1:18" ht="19.149999999999999" customHeight="1" x14ac:dyDescent="0.2">
      <c r="A88" s="248"/>
      <c r="B88" s="47" t="s">
        <v>101</v>
      </c>
      <c r="C88" s="48" t="s">
        <v>97</v>
      </c>
      <c r="D88" s="48"/>
      <c r="E88" s="48"/>
      <c r="F88" s="48"/>
      <c r="G88" s="48"/>
      <c r="H88" s="49"/>
      <c r="I88" s="28"/>
      <c r="J88" s="28"/>
      <c r="K88" s="28"/>
      <c r="L88" s="28"/>
      <c r="M88" s="28"/>
      <c r="N88" s="28"/>
      <c r="O88" s="28"/>
      <c r="P88" s="28"/>
      <c r="Q88" s="28"/>
      <c r="R88" s="31"/>
    </row>
    <row r="89" spans="1:18" ht="19.149999999999999" customHeight="1" x14ac:dyDescent="0.2">
      <c r="A89" s="248"/>
      <c r="B89" s="41" t="s">
        <v>102</v>
      </c>
      <c r="C89" s="43" t="s">
        <v>97</v>
      </c>
      <c r="D89" s="43"/>
      <c r="E89" s="43"/>
      <c r="F89" s="43" t="s">
        <v>98</v>
      </c>
      <c r="G89" s="43"/>
      <c r="H89" s="44"/>
      <c r="I89" s="28"/>
      <c r="J89" s="28"/>
      <c r="K89" s="28"/>
      <c r="L89" s="28"/>
      <c r="M89" s="28" t="s">
        <v>103</v>
      </c>
      <c r="N89" s="28"/>
      <c r="O89" s="28"/>
      <c r="P89" s="28"/>
      <c r="Q89" s="28"/>
      <c r="R89" s="31"/>
    </row>
    <row r="90" spans="1:18" ht="19.149999999999999" customHeight="1" x14ac:dyDescent="0.2">
      <c r="A90" s="248"/>
      <c r="B90" s="47" t="s">
        <v>101</v>
      </c>
      <c r="C90" s="48" t="s">
        <v>97</v>
      </c>
      <c r="D90" s="48"/>
      <c r="E90" s="48"/>
      <c r="F90" s="48"/>
      <c r="G90" s="48"/>
      <c r="H90" s="49"/>
      <c r="I90" s="28"/>
      <c r="J90" s="28"/>
      <c r="K90" s="28"/>
      <c r="L90" s="28"/>
      <c r="M90" s="28"/>
      <c r="N90" s="28"/>
      <c r="O90" s="28"/>
      <c r="P90" s="28"/>
      <c r="Q90" s="28"/>
      <c r="R90" s="31"/>
    </row>
    <row r="91" spans="1:18" x14ac:dyDescent="0.2">
      <c r="A91" s="24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31"/>
    </row>
    <row r="92" spans="1:18" ht="13.5" thickBot="1" x14ac:dyDescent="0.25">
      <c r="A92" s="249"/>
      <c r="B92" s="35" t="s">
        <v>104</v>
      </c>
      <c r="C92" s="35" t="s">
        <v>281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6"/>
    </row>
    <row r="93" spans="1:18" ht="13.5" thickBot="1" x14ac:dyDescent="0.25">
      <c r="A93" s="245"/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7"/>
    </row>
    <row r="94" spans="1:18" x14ac:dyDescent="0.2">
      <c r="A94" s="648" t="s">
        <v>297</v>
      </c>
      <c r="B94" s="649"/>
      <c r="C94" s="649"/>
      <c r="D94" s="650"/>
      <c r="E94" s="24"/>
      <c r="F94" s="28"/>
      <c r="G94" s="28"/>
      <c r="H94" s="28"/>
      <c r="I94" s="28"/>
      <c r="J94" s="28"/>
      <c r="K94" s="28"/>
      <c r="L94" s="658" t="s">
        <v>64</v>
      </c>
      <c r="M94" s="660" t="s">
        <v>3</v>
      </c>
      <c r="N94" s="662" t="s">
        <v>4</v>
      </c>
      <c r="O94" s="660" t="s">
        <v>282</v>
      </c>
      <c r="P94" s="660"/>
      <c r="Q94" s="660" t="s">
        <v>298</v>
      </c>
      <c r="R94" s="664"/>
    </row>
    <row r="95" spans="1:18" x14ac:dyDescent="0.2">
      <c r="A95" s="651"/>
      <c r="B95" s="652"/>
      <c r="C95" s="652"/>
      <c r="D95" s="653"/>
      <c r="E95" s="24"/>
      <c r="F95" s="28"/>
      <c r="G95" s="28"/>
      <c r="H95" s="26"/>
      <c r="I95" s="28" t="s">
        <v>62</v>
      </c>
      <c r="J95" s="28"/>
      <c r="K95" s="28"/>
      <c r="L95" s="659"/>
      <c r="M95" s="661"/>
      <c r="N95" s="663"/>
      <c r="O95" s="661"/>
      <c r="P95" s="661"/>
      <c r="Q95" s="661"/>
      <c r="R95" s="665"/>
    </row>
    <row r="96" spans="1:18" x14ac:dyDescent="0.2">
      <c r="A96" s="651"/>
      <c r="B96" s="652"/>
      <c r="C96" s="652"/>
      <c r="D96" s="653"/>
      <c r="E96" s="24"/>
      <c r="F96" s="28"/>
      <c r="G96" s="28"/>
      <c r="H96" s="32"/>
      <c r="I96" s="28" t="s">
        <v>65</v>
      </c>
      <c r="J96" s="28"/>
      <c r="K96" s="28"/>
      <c r="L96" s="659" t="str">
        <f>Résultats!A31</f>
        <v>C4</v>
      </c>
      <c r="M96" s="668">
        <f>Résultats!B31</f>
        <v>44688</v>
      </c>
      <c r="N96" s="661" t="str">
        <f>Résultats!C31</f>
        <v>9h00</v>
      </c>
      <c r="O96" s="661">
        <f>Résultats!D31</f>
        <v>0</v>
      </c>
      <c r="P96" s="661" t="str">
        <f>Résultats!E31</f>
        <v>V A</v>
      </c>
      <c r="Q96" s="661" t="s">
        <v>299</v>
      </c>
      <c r="R96" s="665"/>
    </row>
    <row r="97" spans="1:18" ht="13.5" thickBot="1" x14ac:dyDescent="0.25">
      <c r="A97" s="651"/>
      <c r="B97" s="652"/>
      <c r="C97" s="652"/>
      <c r="D97" s="653"/>
      <c r="E97" s="24"/>
      <c r="F97" s="28"/>
      <c r="G97" s="28"/>
      <c r="H97" s="28"/>
      <c r="I97" s="28"/>
      <c r="J97" s="28"/>
      <c r="K97" s="28"/>
      <c r="L97" s="672"/>
      <c r="M97" s="669"/>
      <c r="N97" s="670"/>
      <c r="O97" s="670"/>
      <c r="P97" s="670"/>
      <c r="Q97" s="670"/>
      <c r="R97" s="671"/>
    </row>
    <row r="98" spans="1:18" ht="13.5" thickBot="1" x14ac:dyDescent="0.25">
      <c r="A98" s="654"/>
      <c r="B98" s="655"/>
      <c r="C98" s="655"/>
      <c r="D98" s="656"/>
      <c r="E98" s="24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31"/>
    </row>
    <row r="99" spans="1:18" x14ac:dyDescent="0.2">
      <c r="A99" s="24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31"/>
    </row>
    <row r="100" spans="1:18" x14ac:dyDescent="0.2">
      <c r="A100" s="248"/>
      <c r="B100" s="28"/>
      <c r="C100" s="28"/>
      <c r="D100" s="28"/>
      <c r="E100" s="28"/>
      <c r="F100" s="28"/>
      <c r="G100" s="28"/>
      <c r="H100" s="32" t="s">
        <v>68</v>
      </c>
      <c r="I100" s="32" t="s">
        <v>69</v>
      </c>
      <c r="J100" s="32" t="s">
        <v>70</v>
      </c>
      <c r="K100" s="32" t="s">
        <v>71</v>
      </c>
      <c r="L100" s="32" t="s">
        <v>72</v>
      </c>
      <c r="M100" s="32" t="s">
        <v>73</v>
      </c>
      <c r="N100" s="32" t="s">
        <v>74</v>
      </c>
      <c r="O100" s="40" t="s">
        <v>75</v>
      </c>
      <c r="P100" s="40"/>
      <c r="Q100" s="40" t="s">
        <v>76</v>
      </c>
      <c r="R100" s="251"/>
    </row>
    <row r="101" spans="1:18" ht="19.149999999999999" customHeight="1" x14ac:dyDescent="0.2">
      <c r="A101" s="248"/>
      <c r="B101" s="41" t="s">
        <v>77</v>
      </c>
      <c r="C101" s="42" t="str">
        <f>Résultats!E31</f>
        <v>V A</v>
      </c>
      <c r="D101" s="43"/>
      <c r="E101" s="43"/>
      <c r="F101" s="44"/>
      <c r="G101" s="28"/>
      <c r="H101" s="32">
        <v>1</v>
      </c>
      <c r="I101" s="32" t="s">
        <v>78</v>
      </c>
      <c r="J101" s="32"/>
      <c r="K101" s="32"/>
      <c r="L101" s="32"/>
      <c r="M101" s="32"/>
      <c r="N101" s="32"/>
      <c r="O101" s="45"/>
      <c r="P101" s="46"/>
      <c r="Q101" s="45"/>
      <c r="R101" s="252"/>
    </row>
    <row r="102" spans="1:18" ht="19.149999999999999" customHeight="1" x14ac:dyDescent="0.2">
      <c r="A102" s="248"/>
      <c r="B102" s="47" t="s">
        <v>79</v>
      </c>
      <c r="C102" s="48" t="str">
        <f>VLOOKUP(C101,clubs,2,TRUE)</f>
        <v>LX003</v>
      </c>
      <c r="D102" s="657" t="s">
        <v>264</v>
      </c>
      <c r="E102" s="657"/>
      <c r="F102" s="49"/>
      <c r="G102" s="28"/>
      <c r="H102" s="32">
        <v>2</v>
      </c>
      <c r="I102" s="32" t="s">
        <v>80</v>
      </c>
      <c r="J102" s="32"/>
      <c r="K102" s="32"/>
      <c r="L102" s="32"/>
      <c r="M102" s="32"/>
      <c r="N102" s="32"/>
      <c r="O102" s="45"/>
      <c r="P102" s="46"/>
      <c r="Q102" s="45"/>
      <c r="R102" s="252"/>
    </row>
    <row r="103" spans="1:18" ht="19.149999999999999" customHeight="1" x14ac:dyDescent="0.2">
      <c r="A103" s="248"/>
      <c r="B103" s="50" t="s">
        <v>81</v>
      </c>
      <c r="C103" s="51"/>
      <c r="D103" s="52" t="s">
        <v>292</v>
      </c>
      <c r="E103" s="52" t="s">
        <v>261</v>
      </c>
      <c r="F103" s="52" t="s">
        <v>82</v>
      </c>
      <c r="G103" s="28"/>
      <c r="H103" s="32">
        <v>3</v>
      </c>
      <c r="I103" s="32" t="s">
        <v>83</v>
      </c>
      <c r="J103" s="32"/>
      <c r="K103" s="32"/>
      <c r="L103" s="32"/>
      <c r="M103" s="32"/>
      <c r="N103" s="32"/>
      <c r="O103" s="45"/>
      <c r="P103" s="53"/>
      <c r="Q103" s="45"/>
      <c r="R103" s="253"/>
    </row>
    <row r="104" spans="1:18" ht="19.149999999999999" customHeight="1" x14ac:dyDescent="0.2">
      <c r="A104" s="248"/>
      <c r="B104" s="54"/>
      <c r="C104" s="55"/>
      <c r="D104" s="52"/>
      <c r="E104" s="181" t="e">
        <f>VLOOKUP(C$101,joueurs3,3,FALSE)</f>
        <v>#N/A</v>
      </c>
      <c r="F104" s="52"/>
      <c r="G104" s="28"/>
      <c r="H104" s="32">
        <v>4</v>
      </c>
      <c r="I104" s="32" t="s">
        <v>84</v>
      </c>
      <c r="J104" s="32"/>
      <c r="K104" s="32"/>
      <c r="L104" s="32"/>
      <c r="M104" s="32"/>
      <c r="N104" s="32"/>
      <c r="O104" s="45"/>
      <c r="P104" s="46"/>
      <c r="Q104" s="45"/>
      <c r="R104" s="252"/>
    </row>
    <row r="105" spans="1:18" ht="19.149999999999999" customHeight="1" x14ac:dyDescent="0.2">
      <c r="A105" s="248"/>
      <c r="B105" s="54"/>
      <c r="C105" s="55"/>
      <c r="D105" s="52"/>
      <c r="E105" s="181" t="e">
        <f>VLOOKUP(C$101,joueurs3,4,FALSE)</f>
        <v>#N/A</v>
      </c>
      <c r="F105" s="52"/>
      <c r="G105" s="28"/>
      <c r="H105" s="32">
        <v>5</v>
      </c>
      <c r="I105" s="32" t="s">
        <v>85</v>
      </c>
      <c r="J105" s="32"/>
      <c r="K105" s="32"/>
      <c r="L105" s="32"/>
      <c r="M105" s="32"/>
      <c r="N105" s="32"/>
      <c r="O105" s="45"/>
      <c r="P105" s="46"/>
      <c r="Q105" s="45"/>
      <c r="R105" s="252"/>
    </row>
    <row r="106" spans="1:18" ht="19.149999999999999" customHeight="1" x14ac:dyDescent="0.2">
      <c r="A106" s="248"/>
      <c r="B106" s="54"/>
      <c r="C106" s="55"/>
      <c r="D106" s="52"/>
      <c r="E106" s="181" t="e">
        <f>VLOOKUP(C$101,joueurs3,5,FALSE)</f>
        <v>#N/A</v>
      </c>
      <c r="F106" s="52"/>
      <c r="G106" s="28"/>
      <c r="H106" s="32">
        <v>6</v>
      </c>
      <c r="I106" s="32" t="s">
        <v>86</v>
      </c>
      <c r="J106" s="32"/>
      <c r="K106" s="32"/>
      <c r="L106" s="32"/>
      <c r="M106" s="32"/>
      <c r="N106" s="32"/>
      <c r="O106" s="45"/>
      <c r="P106" s="46"/>
      <c r="Q106" s="45"/>
      <c r="R106" s="252"/>
    </row>
    <row r="107" spans="1:18" ht="19.149999999999999" customHeight="1" x14ac:dyDescent="0.2">
      <c r="A107" s="248"/>
      <c r="B107" s="54"/>
      <c r="C107" s="55"/>
      <c r="D107" s="52"/>
      <c r="E107" s="181" t="e">
        <f>VLOOKUP(C$101,joueurs3,6,FALSE)</f>
        <v>#N/A</v>
      </c>
      <c r="F107" s="52"/>
      <c r="G107" s="28"/>
      <c r="H107" s="32">
        <v>7</v>
      </c>
      <c r="I107" s="32" t="s">
        <v>87</v>
      </c>
      <c r="J107" s="32"/>
      <c r="K107" s="32"/>
      <c r="L107" s="32"/>
      <c r="M107" s="32"/>
      <c r="N107" s="32"/>
      <c r="O107" s="45"/>
      <c r="P107" s="46"/>
      <c r="Q107" s="45"/>
      <c r="R107" s="252"/>
    </row>
    <row r="108" spans="1:18" ht="19.149999999999999" customHeight="1" x14ac:dyDescent="0.2">
      <c r="A108" s="248"/>
      <c r="B108" s="28"/>
      <c r="C108" s="28"/>
      <c r="D108" s="28"/>
      <c r="E108" s="28"/>
      <c r="F108" s="28"/>
      <c r="G108" s="28"/>
      <c r="H108" s="32">
        <v>8</v>
      </c>
      <c r="I108" s="32" t="s">
        <v>88</v>
      </c>
      <c r="J108" s="32"/>
      <c r="K108" s="32"/>
      <c r="L108" s="32"/>
      <c r="M108" s="32"/>
      <c r="N108" s="32"/>
      <c r="O108" s="45"/>
      <c r="P108" s="46"/>
      <c r="Q108" s="45"/>
      <c r="R108" s="252"/>
    </row>
    <row r="109" spans="1:18" ht="19.149999999999999" customHeight="1" x14ac:dyDescent="0.2">
      <c r="A109" s="248"/>
      <c r="B109" s="41" t="s">
        <v>89</v>
      </c>
      <c r="C109" s="42" t="str">
        <f>Résultats!F31</f>
        <v>V F</v>
      </c>
      <c r="D109" s="43"/>
      <c r="E109" s="43"/>
      <c r="F109" s="44"/>
      <c r="G109" s="28"/>
      <c r="H109" s="32">
        <v>9</v>
      </c>
      <c r="I109" s="32" t="s">
        <v>90</v>
      </c>
      <c r="J109" s="32"/>
      <c r="K109" s="32"/>
      <c r="L109" s="32"/>
      <c r="M109" s="32"/>
      <c r="N109" s="32"/>
      <c r="O109" s="45"/>
      <c r="P109" s="46"/>
      <c r="Q109" s="45"/>
      <c r="R109" s="252"/>
    </row>
    <row r="110" spans="1:18" ht="19.149999999999999" customHeight="1" x14ac:dyDescent="0.2">
      <c r="A110" s="248"/>
      <c r="B110" s="47" t="s">
        <v>79</v>
      </c>
      <c r="C110" s="48" t="str">
        <f>VLOOKUP(C109,clubs,2,TRUE)</f>
        <v>LX003</v>
      </c>
      <c r="D110" s="657" t="s">
        <v>264</v>
      </c>
      <c r="E110" s="657"/>
      <c r="F110" s="49"/>
      <c r="G110" s="28"/>
      <c r="H110" s="32">
        <v>10</v>
      </c>
      <c r="I110" s="32" t="s">
        <v>60</v>
      </c>
      <c r="J110" s="32"/>
      <c r="K110" s="32"/>
      <c r="L110" s="32"/>
      <c r="M110" s="32"/>
      <c r="N110" s="32"/>
      <c r="O110" s="45"/>
      <c r="P110" s="46"/>
      <c r="Q110" s="45"/>
      <c r="R110" s="252"/>
    </row>
    <row r="111" spans="1:18" ht="19.149999999999999" customHeight="1" x14ac:dyDescent="0.2">
      <c r="A111" s="248"/>
      <c r="B111" s="50" t="s">
        <v>81</v>
      </c>
      <c r="C111" s="51"/>
      <c r="D111" s="52" t="s">
        <v>292</v>
      </c>
      <c r="E111" s="52" t="s">
        <v>261</v>
      </c>
      <c r="F111" s="52" t="s">
        <v>82</v>
      </c>
      <c r="G111" s="28"/>
      <c r="H111" s="32">
        <v>11</v>
      </c>
      <c r="I111" s="32" t="s">
        <v>91</v>
      </c>
      <c r="J111" s="32"/>
      <c r="K111" s="32"/>
      <c r="L111" s="32"/>
      <c r="M111" s="32"/>
      <c r="N111" s="32"/>
      <c r="O111" s="45"/>
      <c r="P111" s="46"/>
      <c r="Q111" s="45"/>
      <c r="R111" s="252"/>
    </row>
    <row r="112" spans="1:18" ht="19.149999999999999" customHeight="1" x14ac:dyDescent="0.2">
      <c r="A112" s="248"/>
      <c r="B112" s="54"/>
      <c r="C112" s="55"/>
      <c r="D112" s="52"/>
      <c r="E112" s="181" t="e">
        <f>VLOOKUP(C$109,joueurs3,3,FALSE)</f>
        <v>#N/A</v>
      </c>
      <c r="F112" s="52"/>
      <c r="G112" s="28"/>
      <c r="H112" s="32">
        <v>12</v>
      </c>
      <c r="I112" s="32" t="s">
        <v>59</v>
      </c>
      <c r="J112" s="32"/>
      <c r="K112" s="32"/>
      <c r="L112" s="32"/>
      <c r="M112" s="32"/>
      <c r="N112" s="32"/>
      <c r="O112" s="45"/>
      <c r="P112" s="46"/>
      <c r="Q112" s="45"/>
      <c r="R112" s="252"/>
    </row>
    <row r="113" spans="1:18" ht="19.149999999999999" customHeight="1" x14ac:dyDescent="0.2">
      <c r="A113" s="248"/>
      <c r="B113" s="54"/>
      <c r="C113" s="55"/>
      <c r="D113" s="52"/>
      <c r="E113" s="181" t="e">
        <f>VLOOKUP(C$109,joueurs3,4,FALSE)</f>
        <v>#N/A</v>
      </c>
      <c r="F113" s="52"/>
      <c r="G113" s="28"/>
      <c r="H113" s="32">
        <v>13</v>
      </c>
      <c r="I113" s="32" t="s">
        <v>92</v>
      </c>
      <c r="J113" s="32"/>
      <c r="K113" s="32"/>
      <c r="L113" s="32"/>
      <c r="M113" s="32"/>
      <c r="N113" s="32"/>
      <c r="O113" s="45"/>
      <c r="P113" s="46"/>
      <c r="Q113" s="45"/>
      <c r="R113" s="252"/>
    </row>
    <row r="114" spans="1:18" ht="19.149999999999999" customHeight="1" x14ac:dyDescent="0.2">
      <c r="A114" s="248"/>
      <c r="B114" s="54"/>
      <c r="C114" s="55"/>
      <c r="D114" s="52"/>
      <c r="E114" s="181" t="e">
        <f>VLOOKUP(C$109,joueurs3,5,FALSE)</f>
        <v>#N/A</v>
      </c>
      <c r="F114" s="52"/>
      <c r="G114" s="28"/>
      <c r="H114" s="32">
        <v>14</v>
      </c>
      <c r="I114" s="32" t="s">
        <v>93</v>
      </c>
      <c r="J114" s="32"/>
      <c r="K114" s="32"/>
      <c r="L114" s="32"/>
      <c r="M114" s="32"/>
      <c r="N114" s="32"/>
      <c r="O114" s="45"/>
      <c r="P114" s="46"/>
      <c r="Q114" s="45"/>
      <c r="R114" s="252"/>
    </row>
    <row r="115" spans="1:18" ht="19.149999999999999" customHeight="1" x14ac:dyDescent="0.2">
      <c r="A115" s="248"/>
      <c r="B115" s="54"/>
      <c r="C115" s="55"/>
      <c r="D115" s="52"/>
      <c r="E115" s="181" t="e">
        <f>VLOOKUP(C$109,joueurs3,6,FALSE)</f>
        <v>#N/A</v>
      </c>
      <c r="F115" s="52"/>
      <c r="G115" s="28"/>
      <c r="H115" s="32">
        <v>15</v>
      </c>
      <c r="I115" s="32" t="s">
        <v>94</v>
      </c>
      <c r="J115" s="32"/>
      <c r="K115" s="32"/>
      <c r="L115" s="32"/>
      <c r="M115" s="32"/>
      <c r="N115" s="32"/>
      <c r="O115" s="45"/>
      <c r="P115" s="46"/>
      <c r="Q115" s="45"/>
      <c r="R115" s="252"/>
    </row>
    <row r="116" spans="1:18" ht="19.149999999999999" customHeight="1" x14ac:dyDescent="0.2">
      <c r="A116" s="248"/>
      <c r="B116" s="28"/>
      <c r="C116" s="28"/>
      <c r="D116" s="28"/>
      <c r="E116" s="28"/>
      <c r="F116" s="28"/>
      <c r="G116" s="28"/>
      <c r="H116" s="32">
        <v>16</v>
      </c>
      <c r="I116" s="32" t="s">
        <v>95</v>
      </c>
      <c r="J116" s="32"/>
      <c r="K116" s="32"/>
      <c r="L116" s="32"/>
      <c r="M116" s="32"/>
      <c r="N116" s="32"/>
      <c r="O116" s="45"/>
      <c r="P116" s="46"/>
      <c r="Q116" s="45"/>
      <c r="R116" s="252"/>
    </row>
    <row r="117" spans="1:18" ht="19.149999999999999" customHeight="1" thickBot="1" x14ac:dyDescent="0.25">
      <c r="A117" s="24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31"/>
    </row>
    <row r="118" spans="1:18" ht="19.149999999999999" customHeight="1" thickBot="1" x14ac:dyDescent="0.25">
      <c r="A118" s="248"/>
      <c r="B118" s="41" t="s">
        <v>96</v>
      </c>
      <c r="C118" s="43" t="s">
        <v>97</v>
      </c>
      <c r="D118" s="43"/>
      <c r="E118" s="43"/>
      <c r="F118" s="43" t="s">
        <v>98</v>
      </c>
      <c r="G118" s="43"/>
      <c r="H118" s="44"/>
      <c r="I118" s="28"/>
      <c r="J118" s="28"/>
      <c r="K118" s="28"/>
      <c r="L118" s="28"/>
      <c r="M118" s="56" t="s">
        <v>99</v>
      </c>
      <c r="N118" s="57"/>
      <c r="O118" s="56" t="s">
        <v>100</v>
      </c>
      <c r="P118" s="58"/>
      <c r="Q118" s="56"/>
      <c r="R118" s="57"/>
    </row>
    <row r="119" spans="1:18" ht="19.149999999999999" customHeight="1" x14ac:dyDescent="0.2">
      <c r="A119" s="248"/>
      <c r="B119" s="47" t="s">
        <v>101</v>
      </c>
      <c r="C119" s="48" t="s">
        <v>97</v>
      </c>
      <c r="D119" s="48"/>
      <c r="E119" s="48"/>
      <c r="F119" s="48"/>
      <c r="G119" s="48"/>
      <c r="H119" s="49"/>
      <c r="I119" s="28"/>
      <c r="J119" s="28"/>
      <c r="K119" s="28"/>
      <c r="L119" s="28"/>
      <c r="M119" s="28"/>
      <c r="N119" s="28"/>
      <c r="O119" s="28"/>
      <c r="P119" s="28"/>
      <c r="Q119" s="28"/>
      <c r="R119" s="31"/>
    </row>
    <row r="120" spans="1:18" ht="19.149999999999999" customHeight="1" x14ac:dyDescent="0.2">
      <c r="A120" s="248"/>
      <c r="B120" s="41" t="s">
        <v>102</v>
      </c>
      <c r="C120" s="43" t="s">
        <v>97</v>
      </c>
      <c r="D120" s="43"/>
      <c r="E120" s="43"/>
      <c r="F120" s="43" t="s">
        <v>98</v>
      </c>
      <c r="G120" s="43"/>
      <c r="H120" s="44"/>
      <c r="I120" s="28"/>
      <c r="J120" s="28"/>
      <c r="K120" s="28"/>
      <c r="L120" s="28"/>
      <c r="M120" s="28" t="s">
        <v>103</v>
      </c>
      <c r="N120" s="28"/>
      <c r="O120" s="28"/>
      <c r="P120" s="28"/>
      <c r="Q120" s="28"/>
      <c r="R120" s="31"/>
    </row>
    <row r="121" spans="1:18" ht="19.149999999999999" customHeight="1" x14ac:dyDescent="0.2">
      <c r="A121" s="248"/>
      <c r="B121" s="47" t="s">
        <v>101</v>
      </c>
      <c r="C121" s="48" t="s">
        <v>97</v>
      </c>
      <c r="D121" s="48"/>
      <c r="E121" s="48"/>
      <c r="F121" s="48"/>
      <c r="G121" s="48"/>
      <c r="H121" s="49"/>
      <c r="I121" s="28"/>
      <c r="J121" s="28"/>
      <c r="K121" s="28"/>
      <c r="L121" s="28"/>
      <c r="M121" s="28"/>
      <c r="N121" s="28"/>
      <c r="O121" s="28"/>
      <c r="P121" s="28"/>
      <c r="Q121" s="28"/>
      <c r="R121" s="31"/>
    </row>
    <row r="122" spans="1:18" x14ac:dyDescent="0.2">
      <c r="A122" s="24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31"/>
    </row>
    <row r="123" spans="1:18" ht="13.5" thickBot="1" x14ac:dyDescent="0.25">
      <c r="A123" s="249"/>
      <c r="B123" s="35" t="s">
        <v>104</v>
      </c>
      <c r="C123" s="35" t="s">
        <v>281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/>
    </row>
    <row r="124" spans="1:18" ht="13.5" thickBot="1" x14ac:dyDescent="0.25">
      <c r="A124" s="245"/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7"/>
    </row>
    <row r="125" spans="1:18" x14ac:dyDescent="0.2">
      <c r="A125" s="639" t="s">
        <v>297</v>
      </c>
      <c r="B125" s="640"/>
      <c r="C125" s="640"/>
      <c r="D125" s="641"/>
      <c r="E125" s="24"/>
      <c r="F125" s="28"/>
      <c r="G125" s="28"/>
      <c r="H125" s="28"/>
      <c r="I125" s="28"/>
      <c r="J125" s="28"/>
      <c r="K125" s="28"/>
      <c r="L125" s="658" t="s">
        <v>64</v>
      </c>
      <c r="M125" s="660" t="s">
        <v>3</v>
      </c>
      <c r="N125" s="662" t="s">
        <v>4</v>
      </c>
      <c r="O125" s="660" t="s">
        <v>282</v>
      </c>
      <c r="P125" s="660"/>
      <c r="Q125" s="660" t="s">
        <v>298</v>
      </c>
      <c r="R125" s="664"/>
    </row>
    <row r="126" spans="1:18" x14ac:dyDescent="0.2">
      <c r="A126" s="642"/>
      <c r="B126" s="643"/>
      <c r="C126" s="643"/>
      <c r="D126" s="644"/>
      <c r="E126" s="24"/>
      <c r="F126" s="28"/>
      <c r="G126" s="28"/>
      <c r="H126" s="26"/>
      <c r="I126" s="28" t="s">
        <v>62</v>
      </c>
      <c r="J126" s="28"/>
      <c r="K126" s="28"/>
      <c r="L126" s="659"/>
      <c r="M126" s="661"/>
      <c r="N126" s="663"/>
      <c r="O126" s="661"/>
      <c r="P126" s="661"/>
      <c r="Q126" s="661"/>
      <c r="R126" s="665"/>
    </row>
    <row r="127" spans="1:18" x14ac:dyDescent="0.2">
      <c r="A127" s="642"/>
      <c r="B127" s="643"/>
      <c r="C127" s="643"/>
      <c r="D127" s="644"/>
      <c r="E127" s="24"/>
      <c r="F127" s="28"/>
      <c r="G127" s="28"/>
      <c r="H127" s="32"/>
      <c r="I127" s="28" t="s">
        <v>65</v>
      </c>
      <c r="J127" s="28"/>
      <c r="K127" s="28"/>
      <c r="L127" s="659" t="str">
        <f>Résultats!A34</f>
        <v>C5</v>
      </c>
      <c r="M127" s="668">
        <f>Résultats!B34</f>
        <v>44688</v>
      </c>
      <c r="N127" s="661" t="str">
        <f>Résultats!C34</f>
        <v>13h00</v>
      </c>
      <c r="O127" s="661">
        <f>Résultats!D34</f>
        <v>0</v>
      </c>
      <c r="P127" s="661" t="str">
        <f>Résultats!E34</f>
        <v>V B</v>
      </c>
      <c r="Q127" s="661" t="s">
        <v>299</v>
      </c>
      <c r="R127" s="665"/>
    </row>
    <row r="128" spans="1:18" ht="13.5" thickBot="1" x14ac:dyDescent="0.25">
      <c r="A128" s="642"/>
      <c r="B128" s="643"/>
      <c r="C128" s="643"/>
      <c r="D128" s="644"/>
      <c r="E128" s="24"/>
      <c r="F128" s="28"/>
      <c r="G128" s="28"/>
      <c r="H128" s="28"/>
      <c r="I128" s="28"/>
      <c r="J128" s="28"/>
      <c r="K128" s="28"/>
      <c r="L128" s="672"/>
      <c r="M128" s="669"/>
      <c r="N128" s="670"/>
      <c r="O128" s="670"/>
      <c r="P128" s="670"/>
      <c r="Q128" s="670"/>
      <c r="R128" s="671"/>
    </row>
    <row r="129" spans="1:18" ht="13.5" thickBot="1" x14ac:dyDescent="0.25">
      <c r="A129" s="645"/>
      <c r="B129" s="646"/>
      <c r="C129" s="646"/>
      <c r="D129" s="647"/>
      <c r="E129" s="24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31"/>
    </row>
    <row r="130" spans="1:18" x14ac:dyDescent="0.2">
      <c r="A130" s="24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31"/>
    </row>
    <row r="131" spans="1:18" x14ac:dyDescent="0.2">
      <c r="A131" s="248"/>
      <c r="B131" s="28"/>
      <c r="C131" s="28"/>
      <c r="D131" s="28"/>
      <c r="E131" s="28"/>
      <c r="F131" s="28"/>
      <c r="G131" s="28"/>
      <c r="H131" s="32" t="s">
        <v>68</v>
      </c>
      <c r="I131" s="32" t="s">
        <v>69</v>
      </c>
      <c r="J131" s="32" t="s">
        <v>70</v>
      </c>
      <c r="K131" s="32" t="s">
        <v>71</v>
      </c>
      <c r="L131" s="32" t="s">
        <v>72</v>
      </c>
      <c r="M131" s="32" t="s">
        <v>73</v>
      </c>
      <c r="N131" s="32" t="s">
        <v>74</v>
      </c>
      <c r="O131" s="40" t="s">
        <v>75</v>
      </c>
      <c r="P131" s="40"/>
      <c r="Q131" s="40" t="s">
        <v>76</v>
      </c>
      <c r="R131" s="251"/>
    </row>
    <row r="132" spans="1:18" ht="19.149999999999999" customHeight="1" x14ac:dyDescent="0.2">
      <c r="A132" s="248"/>
      <c r="B132" s="41" t="s">
        <v>77</v>
      </c>
      <c r="C132" s="42" t="str">
        <f>Résultats!E34</f>
        <v>V B</v>
      </c>
      <c r="D132" s="43"/>
      <c r="E132" s="43"/>
      <c r="F132" s="44"/>
      <c r="G132" s="28"/>
      <c r="H132" s="32">
        <v>1</v>
      </c>
      <c r="I132" s="32" t="s">
        <v>78</v>
      </c>
      <c r="J132" s="32"/>
      <c r="K132" s="32"/>
      <c r="L132" s="32"/>
      <c r="M132" s="32"/>
      <c r="N132" s="32"/>
      <c r="O132" s="45"/>
      <c r="P132" s="46"/>
      <c r="Q132" s="45"/>
      <c r="R132" s="252"/>
    </row>
    <row r="133" spans="1:18" ht="19.149999999999999" customHeight="1" x14ac:dyDescent="0.2">
      <c r="A133" s="248"/>
      <c r="B133" s="47" t="s">
        <v>79</v>
      </c>
      <c r="C133" s="48" t="str">
        <f>VLOOKUP(C132,clubs,2,TRUE)</f>
        <v>LX003</v>
      </c>
      <c r="D133" s="657" t="s">
        <v>264</v>
      </c>
      <c r="E133" s="657"/>
      <c r="F133" s="49"/>
      <c r="G133" s="28"/>
      <c r="H133" s="32">
        <v>2</v>
      </c>
      <c r="I133" s="32" t="s">
        <v>80</v>
      </c>
      <c r="J133" s="32"/>
      <c r="K133" s="32"/>
      <c r="L133" s="32"/>
      <c r="M133" s="32"/>
      <c r="N133" s="32"/>
      <c r="O133" s="45"/>
      <c r="P133" s="46"/>
      <c r="Q133" s="45"/>
      <c r="R133" s="252"/>
    </row>
    <row r="134" spans="1:18" ht="19.149999999999999" customHeight="1" x14ac:dyDescent="0.2">
      <c r="A134" s="248"/>
      <c r="B134" s="50" t="s">
        <v>81</v>
      </c>
      <c r="C134" s="51"/>
      <c r="D134" s="52" t="s">
        <v>292</v>
      </c>
      <c r="E134" s="52" t="s">
        <v>261</v>
      </c>
      <c r="F134" s="52" t="s">
        <v>82</v>
      </c>
      <c r="G134" s="28"/>
      <c r="H134" s="32">
        <v>3</v>
      </c>
      <c r="I134" s="32" t="s">
        <v>83</v>
      </c>
      <c r="J134" s="32"/>
      <c r="K134" s="32"/>
      <c r="L134" s="32"/>
      <c r="M134" s="32"/>
      <c r="N134" s="32"/>
      <c r="O134" s="45"/>
      <c r="P134" s="53"/>
      <c r="Q134" s="45"/>
      <c r="R134" s="253"/>
    </row>
    <row r="135" spans="1:18" ht="19.149999999999999" customHeight="1" x14ac:dyDescent="0.2">
      <c r="A135" s="248"/>
      <c r="B135" s="54"/>
      <c r="C135" s="55"/>
      <c r="D135" s="52"/>
      <c r="E135" s="181" t="e">
        <f>VLOOKUP(C$132,joueurs3,3,FALSE)</f>
        <v>#N/A</v>
      </c>
      <c r="F135" s="52"/>
      <c r="G135" s="28"/>
      <c r="H135" s="32">
        <v>4</v>
      </c>
      <c r="I135" s="32" t="s">
        <v>84</v>
      </c>
      <c r="J135" s="32"/>
      <c r="K135" s="32"/>
      <c r="L135" s="32"/>
      <c r="M135" s="32"/>
      <c r="N135" s="32"/>
      <c r="O135" s="45"/>
      <c r="P135" s="46"/>
      <c r="Q135" s="45"/>
      <c r="R135" s="252"/>
    </row>
    <row r="136" spans="1:18" ht="19.149999999999999" customHeight="1" x14ac:dyDescent="0.2">
      <c r="A136" s="248"/>
      <c r="B136" s="54"/>
      <c r="C136" s="55"/>
      <c r="D136" s="52"/>
      <c r="E136" s="181" t="e">
        <f>VLOOKUP(C$132,joueurs3,4,FALSE)</f>
        <v>#N/A</v>
      </c>
      <c r="F136" s="52"/>
      <c r="G136" s="28"/>
      <c r="H136" s="32">
        <v>5</v>
      </c>
      <c r="I136" s="32" t="s">
        <v>85</v>
      </c>
      <c r="J136" s="32"/>
      <c r="K136" s="32"/>
      <c r="L136" s="32"/>
      <c r="M136" s="32"/>
      <c r="N136" s="32"/>
      <c r="O136" s="45"/>
      <c r="P136" s="46"/>
      <c r="Q136" s="45"/>
      <c r="R136" s="252"/>
    </row>
    <row r="137" spans="1:18" ht="19.149999999999999" customHeight="1" x14ac:dyDescent="0.2">
      <c r="A137" s="248"/>
      <c r="B137" s="54"/>
      <c r="C137" s="55"/>
      <c r="D137" s="52"/>
      <c r="E137" s="181" t="e">
        <f>VLOOKUP(C$132,joueurs3,5,FALSE)</f>
        <v>#N/A</v>
      </c>
      <c r="F137" s="52"/>
      <c r="G137" s="28"/>
      <c r="H137" s="32">
        <v>6</v>
      </c>
      <c r="I137" s="32" t="s">
        <v>86</v>
      </c>
      <c r="J137" s="32"/>
      <c r="K137" s="32"/>
      <c r="L137" s="32"/>
      <c r="M137" s="32"/>
      <c r="N137" s="32"/>
      <c r="O137" s="45"/>
      <c r="P137" s="46"/>
      <c r="Q137" s="45"/>
      <c r="R137" s="252"/>
    </row>
    <row r="138" spans="1:18" ht="19.149999999999999" customHeight="1" x14ac:dyDescent="0.2">
      <c r="A138" s="248"/>
      <c r="B138" s="54"/>
      <c r="C138" s="55"/>
      <c r="D138" s="52"/>
      <c r="E138" s="181" t="e">
        <f>VLOOKUP(C$132,joueurs3,6,FALSE)</f>
        <v>#N/A</v>
      </c>
      <c r="F138" s="52"/>
      <c r="G138" s="28"/>
      <c r="H138" s="32">
        <v>7</v>
      </c>
      <c r="I138" s="32" t="s">
        <v>87</v>
      </c>
      <c r="J138" s="32"/>
      <c r="K138" s="32"/>
      <c r="L138" s="32"/>
      <c r="M138" s="32"/>
      <c r="N138" s="32"/>
      <c r="O138" s="45"/>
      <c r="P138" s="46"/>
      <c r="Q138" s="45"/>
      <c r="R138" s="252"/>
    </row>
    <row r="139" spans="1:18" ht="19.149999999999999" customHeight="1" x14ac:dyDescent="0.2">
      <c r="A139" s="248"/>
      <c r="B139" s="28"/>
      <c r="C139" s="28"/>
      <c r="D139" s="28"/>
      <c r="E139" s="28"/>
      <c r="F139" s="28"/>
      <c r="G139" s="28"/>
      <c r="H139" s="32">
        <v>8</v>
      </c>
      <c r="I139" s="32" t="s">
        <v>88</v>
      </c>
      <c r="J139" s="32"/>
      <c r="K139" s="32"/>
      <c r="L139" s="32"/>
      <c r="M139" s="32"/>
      <c r="N139" s="32"/>
      <c r="O139" s="45"/>
      <c r="P139" s="46"/>
      <c r="Q139" s="45"/>
      <c r="R139" s="252"/>
    </row>
    <row r="140" spans="1:18" ht="19.149999999999999" customHeight="1" x14ac:dyDescent="0.2">
      <c r="A140" s="248"/>
      <c r="B140" s="41" t="s">
        <v>89</v>
      </c>
      <c r="C140" s="42" t="str">
        <f>Résultats!F34</f>
        <v>C4</v>
      </c>
      <c r="D140" s="43"/>
      <c r="E140" s="43"/>
      <c r="F140" s="44"/>
      <c r="G140" s="28"/>
      <c r="H140" s="32">
        <v>9</v>
      </c>
      <c r="I140" s="32" t="s">
        <v>90</v>
      </c>
      <c r="J140" s="32"/>
      <c r="K140" s="32"/>
      <c r="L140" s="32"/>
      <c r="M140" s="32"/>
      <c r="N140" s="32"/>
      <c r="O140" s="45"/>
      <c r="P140" s="46"/>
      <c r="Q140" s="45"/>
      <c r="R140" s="252"/>
    </row>
    <row r="141" spans="1:18" ht="19.149999999999999" customHeight="1" x14ac:dyDescent="0.2">
      <c r="A141" s="248"/>
      <c r="B141" s="47" t="s">
        <v>79</v>
      </c>
      <c r="C141" s="48" t="str">
        <f>VLOOKUP(C140,clubs,2,TRUE)</f>
        <v>LX058</v>
      </c>
      <c r="D141" s="657" t="s">
        <v>264</v>
      </c>
      <c r="E141" s="657"/>
      <c r="F141" s="49"/>
      <c r="G141" s="28"/>
      <c r="H141" s="32">
        <v>10</v>
      </c>
      <c r="I141" s="32" t="s">
        <v>60</v>
      </c>
      <c r="J141" s="32"/>
      <c r="K141" s="32"/>
      <c r="L141" s="32"/>
      <c r="M141" s="32"/>
      <c r="N141" s="32"/>
      <c r="O141" s="45"/>
      <c r="P141" s="46"/>
      <c r="Q141" s="45"/>
      <c r="R141" s="252"/>
    </row>
    <row r="142" spans="1:18" ht="19.149999999999999" customHeight="1" x14ac:dyDescent="0.2">
      <c r="A142" s="248"/>
      <c r="B142" s="50" t="s">
        <v>81</v>
      </c>
      <c r="C142" s="51"/>
      <c r="D142" s="52" t="s">
        <v>292</v>
      </c>
      <c r="E142" s="52" t="s">
        <v>261</v>
      </c>
      <c r="F142" s="52" t="s">
        <v>82</v>
      </c>
      <c r="G142" s="28"/>
      <c r="H142" s="32">
        <v>11</v>
      </c>
      <c r="I142" s="32" t="s">
        <v>91</v>
      </c>
      <c r="J142" s="32"/>
      <c r="K142" s="32"/>
      <c r="L142" s="32"/>
      <c r="M142" s="32"/>
      <c r="N142" s="32"/>
      <c r="O142" s="45"/>
      <c r="P142" s="46"/>
      <c r="Q142" s="45"/>
      <c r="R142" s="252"/>
    </row>
    <row r="143" spans="1:18" ht="19.149999999999999" customHeight="1" x14ac:dyDescent="0.2">
      <c r="A143" s="248"/>
      <c r="B143" s="54"/>
      <c r="C143" s="55"/>
      <c r="D143" s="52"/>
      <c r="E143" s="181" t="e">
        <f>VLOOKUP(C$140,joueurs3,3,FALSE)</f>
        <v>#N/A</v>
      </c>
      <c r="F143" s="52"/>
      <c r="G143" s="28"/>
      <c r="H143" s="32">
        <v>12</v>
      </c>
      <c r="I143" s="32" t="s">
        <v>59</v>
      </c>
      <c r="J143" s="32"/>
      <c r="K143" s="32"/>
      <c r="L143" s="32"/>
      <c r="M143" s="32"/>
      <c r="N143" s="32"/>
      <c r="O143" s="45"/>
      <c r="P143" s="46"/>
      <c r="Q143" s="45"/>
      <c r="R143" s="252"/>
    </row>
    <row r="144" spans="1:18" ht="19.149999999999999" customHeight="1" x14ac:dyDescent="0.2">
      <c r="A144" s="248"/>
      <c r="B144" s="54"/>
      <c r="C144" s="55"/>
      <c r="D144" s="52"/>
      <c r="E144" s="181" t="e">
        <f>VLOOKUP(C$140,joueurs3,4,FALSE)</f>
        <v>#N/A</v>
      </c>
      <c r="F144" s="52"/>
      <c r="G144" s="28"/>
      <c r="H144" s="32">
        <v>13</v>
      </c>
      <c r="I144" s="32" t="s">
        <v>92</v>
      </c>
      <c r="J144" s="32"/>
      <c r="K144" s="32"/>
      <c r="L144" s="32"/>
      <c r="M144" s="32"/>
      <c r="N144" s="32"/>
      <c r="O144" s="45"/>
      <c r="P144" s="46"/>
      <c r="Q144" s="45"/>
      <c r="R144" s="252"/>
    </row>
    <row r="145" spans="1:18" ht="19.149999999999999" customHeight="1" x14ac:dyDescent="0.2">
      <c r="A145" s="248"/>
      <c r="B145" s="54"/>
      <c r="C145" s="55"/>
      <c r="D145" s="52"/>
      <c r="E145" s="181" t="e">
        <f>VLOOKUP(C$140,joueurs3,5,FALSE)</f>
        <v>#N/A</v>
      </c>
      <c r="F145" s="52"/>
      <c r="G145" s="28"/>
      <c r="H145" s="32">
        <v>14</v>
      </c>
      <c r="I145" s="32" t="s">
        <v>93</v>
      </c>
      <c r="J145" s="32"/>
      <c r="K145" s="32"/>
      <c r="L145" s="32"/>
      <c r="M145" s="32"/>
      <c r="N145" s="32"/>
      <c r="O145" s="45"/>
      <c r="P145" s="46"/>
      <c r="Q145" s="45"/>
      <c r="R145" s="252"/>
    </row>
    <row r="146" spans="1:18" ht="19.149999999999999" customHeight="1" x14ac:dyDescent="0.2">
      <c r="A146" s="248"/>
      <c r="B146" s="54"/>
      <c r="C146" s="55"/>
      <c r="D146" s="52"/>
      <c r="E146" s="181" t="e">
        <f>VLOOKUP(C$140,joueurs3,6,FALSE)</f>
        <v>#N/A</v>
      </c>
      <c r="F146" s="52"/>
      <c r="G146" s="28"/>
      <c r="H146" s="32">
        <v>15</v>
      </c>
      <c r="I146" s="32" t="s">
        <v>94</v>
      </c>
      <c r="J146" s="32"/>
      <c r="K146" s="32"/>
      <c r="L146" s="32"/>
      <c r="M146" s="32"/>
      <c r="N146" s="32"/>
      <c r="O146" s="45"/>
      <c r="P146" s="46"/>
      <c r="Q146" s="45"/>
      <c r="R146" s="252"/>
    </row>
    <row r="147" spans="1:18" ht="19.149999999999999" customHeight="1" x14ac:dyDescent="0.2">
      <c r="A147" s="248"/>
      <c r="B147" s="28"/>
      <c r="C147" s="28"/>
      <c r="D147" s="28"/>
      <c r="E147" s="28"/>
      <c r="F147" s="28"/>
      <c r="G147" s="28"/>
      <c r="H147" s="32">
        <v>16</v>
      </c>
      <c r="I147" s="32" t="s">
        <v>95</v>
      </c>
      <c r="J147" s="32"/>
      <c r="K147" s="32"/>
      <c r="L147" s="32"/>
      <c r="M147" s="32"/>
      <c r="N147" s="32"/>
      <c r="O147" s="45"/>
      <c r="P147" s="46"/>
      <c r="Q147" s="45"/>
      <c r="R147" s="252"/>
    </row>
    <row r="148" spans="1:18" ht="19.149999999999999" customHeight="1" thickBot="1" x14ac:dyDescent="0.25">
      <c r="A148" s="24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31"/>
    </row>
    <row r="149" spans="1:18" ht="19.149999999999999" customHeight="1" thickBot="1" x14ac:dyDescent="0.25">
      <c r="A149" s="248"/>
      <c r="B149" s="41" t="s">
        <v>96</v>
      </c>
      <c r="C149" s="43" t="s">
        <v>97</v>
      </c>
      <c r="D149" s="43"/>
      <c r="E149" s="43"/>
      <c r="F149" s="43" t="s">
        <v>98</v>
      </c>
      <c r="G149" s="43"/>
      <c r="H149" s="44"/>
      <c r="I149" s="28"/>
      <c r="J149" s="28"/>
      <c r="K149" s="28"/>
      <c r="L149" s="28"/>
      <c r="M149" s="56" t="s">
        <v>99</v>
      </c>
      <c r="N149" s="57"/>
      <c r="O149" s="56" t="s">
        <v>100</v>
      </c>
      <c r="P149" s="58"/>
      <c r="Q149" s="56"/>
      <c r="R149" s="57"/>
    </row>
    <row r="150" spans="1:18" ht="19.149999999999999" customHeight="1" x14ac:dyDescent="0.2">
      <c r="A150" s="248"/>
      <c r="B150" s="47" t="s">
        <v>101</v>
      </c>
      <c r="C150" s="48" t="s">
        <v>97</v>
      </c>
      <c r="D150" s="48"/>
      <c r="E150" s="48"/>
      <c r="F150" s="48"/>
      <c r="G150" s="48"/>
      <c r="H150" s="49"/>
      <c r="I150" s="28"/>
      <c r="J150" s="28"/>
      <c r="K150" s="28"/>
      <c r="L150" s="28"/>
      <c r="M150" s="28"/>
      <c r="N150" s="28"/>
      <c r="O150" s="28"/>
      <c r="P150" s="28"/>
      <c r="Q150" s="28"/>
      <c r="R150" s="31"/>
    </row>
    <row r="151" spans="1:18" ht="19.149999999999999" customHeight="1" x14ac:dyDescent="0.2">
      <c r="A151" s="248"/>
      <c r="B151" s="41" t="s">
        <v>102</v>
      </c>
      <c r="C151" s="43" t="s">
        <v>97</v>
      </c>
      <c r="D151" s="43"/>
      <c r="E151" s="43"/>
      <c r="F151" s="43" t="s">
        <v>98</v>
      </c>
      <c r="G151" s="43"/>
      <c r="H151" s="44"/>
      <c r="I151" s="28"/>
      <c r="J151" s="28"/>
      <c r="K151" s="28"/>
      <c r="L151" s="28"/>
      <c r="M151" s="28" t="s">
        <v>103</v>
      </c>
      <c r="N151" s="28"/>
      <c r="O151" s="28"/>
      <c r="P151" s="28"/>
      <c r="Q151" s="28"/>
      <c r="R151" s="31"/>
    </row>
    <row r="152" spans="1:18" ht="19.149999999999999" customHeight="1" x14ac:dyDescent="0.2">
      <c r="A152" s="248"/>
      <c r="B152" s="47" t="s">
        <v>101</v>
      </c>
      <c r="C152" s="48" t="s">
        <v>97</v>
      </c>
      <c r="D152" s="48"/>
      <c r="E152" s="48"/>
      <c r="F152" s="48"/>
      <c r="G152" s="48"/>
      <c r="H152" s="49"/>
      <c r="I152" s="28"/>
      <c r="J152" s="28"/>
      <c r="K152" s="28"/>
      <c r="L152" s="28"/>
      <c r="M152" s="28"/>
      <c r="N152" s="28"/>
      <c r="O152" s="28"/>
      <c r="P152" s="28"/>
      <c r="Q152" s="28"/>
      <c r="R152" s="31"/>
    </row>
    <row r="153" spans="1:18" x14ac:dyDescent="0.2">
      <c r="A153" s="24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31"/>
    </row>
    <row r="154" spans="1:18" ht="13.5" thickBot="1" x14ac:dyDescent="0.25">
      <c r="A154" s="249"/>
      <c r="B154" s="35" t="s">
        <v>104</v>
      </c>
      <c r="C154" s="35" t="s">
        <v>281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6"/>
    </row>
    <row r="155" spans="1:18" ht="13.5" thickBot="1" x14ac:dyDescent="0.25">
      <c r="A155" s="245"/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7"/>
    </row>
    <row r="156" spans="1:18" x14ac:dyDescent="0.2">
      <c r="A156" s="639" t="s">
        <v>297</v>
      </c>
      <c r="B156" s="640"/>
      <c r="C156" s="640"/>
      <c r="D156" s="641"/>
      <c r="E156" s="24"/>
      <c r="F156" s="28"/>
      <c r="G156" s="28"/>
      <c r="H156" s="28"/>
      <c r="I156" s="28"/>
      <c r="J156" s="28"/>
      <c r="K156" s="28"/>
      <c r="L156" s="658" t="s">
        <v>64</v>
      </c>
      <c r="M156" s="660" t="s">
        <v>3</v>
      </c>
      <c r="N156" s="662" t="s">
        <v>4</v>
      </c>
      <c r="O156" s="660" t="s">
        <v>282</v>
      </c>
      <c r="P156" s="660"/>
      <c r="Q156" s="660" t="s">
        <v>298</v>
      </c>
      <c r="R156" s="664"/>
    </row>
    <row r="157" spans="1:18" x14ac:dyDescent="0.2">
      <c r="A157" s="642"/>
      <c r="B157" s="643"/>
      <c r="C157" s="643"/>
      <c r="D157" s="644"/>
      <c r="E157" s="24"/>
      <c r="F157" s="28"/>
      <c r="G157" s="28"/>
      <c r="H157" s="26"/>
      <c r="I157" s="28" t="s">
        <v>62</v>
      </c>
      <c r="J157" s="28"/>
      <c r="K157" s="28"/>
      <c r="L157" s="659"/>
      <c r="M157" s="661"/>
      <c r="N157" s="663"/>
      <c r="O157" s="661"/>
      <c r="P157" s="661"/>
      <c r="Q157" s="661"/>
      <c r="R157" s="665"/>
    </row>
    <row r="158" spans="1:18" x14ac:dyDescent="0.2">
      <c r="A158" s="642"/>
      <c r="B158" s="643"/>
      <c r="C158" s="643"/>
      <c r="D158" s="644"/>
      <c r="E158" s="24"/>
      <c r="F158" s="28"/>
      <c r="G158" s="28"/>
      <c r="H158" s="32"/>
      <c r="I158" s="28" t="s">
        <v>65</v>
      </c>
      <c r="J158" s="28"/>
      <c r="K158" s="28"/>
      <c r="L158" s="659" t="str">
        <f>Résultats!A35</f>
        <v>C6</v>
      </c>
      <c r="M158" s="668">
        <f>Résultats!B35</f>
        <v>44688</v>
      </c>
      <c r="N158" s="661" t="str">
        <f>Résultats!C35</f>
        <v>13h00</v>
      </c>
      <c r="O158" s="661">
        <f>Résultats!D35</f>
        <v>0</v>
      </c>
      <c r="P158" s="661" t="str">
        <f>Résultats!E35</f>
        <v>V C</v>
      </c>
      <c r="Q158" s="661" t="s">
        <v>299</v>
      </c>
      <c r="R158" s="665"/>
    </row>
    <row r="159" spans="1:18" ht="13.5" thickBot="1" x14ac:dyDescent="0.25">
      <c r="A159" s="642"/>
      <c r="B159" s="643"/>
      <c r="C159" s="643"/>
      <c r="D159" s="644"/>
      <c r="E159" s="24"/>
      <c r="F159" s="28"/>
      <c r="G159" s="28"/>
      <c r="H159" s="28"/>
      <c r="I159" s="28"/>
      <c r="J159" s="28"/>
      <c r="K159" s="28"/>
      <c r="L159" s="672"/>
      <c r="M159" s="669"/>
      <c r="N159" s="670"/>
      <c r="O159" s="670"/>
      <c r="P159" s="670"/>
      <c r="Q159" s="670"/>
      <c r="R159" s="671"/>
    </row>
    <row r="160" spans="1:18" ht="13.5" thickBot="1" x14ac:dyDescent="0.25">
      <c r="A160" s="645"/>
      <c r="B160" s="646"/>
      <c r="C160" s="646"/>
      <c r="D160" s="647"/>
      <c r="E160" s="24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31"/>
    </row>
    <row r="161" spans="1:18" x14ac:dyDescent="0.2">
      <c r="A161" s="24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31"/>
    </row>
    <row r="162" spans="1:18" x14ac:dyDescent="0.2">
      <c r="A162" s="248"/>
      <c r="B162" s="28"/>
      <c r="C162" s="28"/>
      <c r="D162" s="28"/>
      <c r="E162" s="28"/>
      <c r="F162" s="28"/>
      <c r="G162" s="28"/>
      <c r="H162" s="32" t="s">
        <v>68</v>
      </c>
      <c r="I162" s="32" t="s">
        <v>69</v>
      </c>
      <c r="J162" s="32" t="s">
        <v>70</v>
      </c>
      <c r="K162" s="32" t="s">
        <v>71</v>
      </c>
      <c r="L162" s="32" t="s">
        <v>72</v>
      </c>
      <c r="M162" s="32" t="s">
        <v>73</v>
      </c>
      <c r="N162" s="32" t="s">
        <v>74</v>
      </c>
      <c r="O162" s="40" t="s">
        <v>75</v>
      </c>
      <c r="P162" s="40"/>
      <c r="Q162" s="40" t="s">
        <v>76</v>
      </c>
      <c r="R162" s="251"/>
    </row>
    <row r="163" spans="1:18" ht="19.149999999999999" customHeight="1" x14ac:dyDescent="0.2">
      <c r="A163" s="248"/>
      <c r="B163" s="41" t="s">
        <v>77</v>
      </c>
      <c r="C163" s="42" t="str">
        <f>Résultats!E35</f>
        <v>V C</v>
      </c>
      <c r="D163" s="43"/>
      <c r="E163" s="43"/>
      <c r="F163" s="44"/>
      <c r="G163" s="28"/>
      <c r="H163" s="32">
        <v>1</v>
      </c>
      <c r="I163" s="32" t="s">
        <v>78</v>
      </c>
      <c r="J163" s="32"/>
      <c r="K163" s="32"/>
      <c r="L163" s="32"/>
      <c r="M163" s="32"/>
      <c r="N163" s="32"/>
      <c r="O163" s="45"/>
      <c r="P163" s="46"/>
      <c r="Q163" s="45"/>
      <c r="R163" s="252"/>
    </row>
    <row r="164" spans="1:18" ht="19.149999999999999" customHeight="1" x14ac:dyDescent="0.2">
      <c r="A164" s="248"/>
      <c r="B164" s="47" t="s">
        <v>79</v>
      </c>
      <c r="C164" s="48" t="str">
        <f>VLOOKUP(C163,clubs,2,TRUE)</f>
        <v>LX003</v>
      </c>
      <c r="D164" s="657" t="s">
        <v>264</v>
      </c>
      <c r="E164" s="657"/>
      <c r="F164" s="49"/>
      <c r="G164" s="28"/>
      <c r="H164" s="32">
        <v>2</v>
      </c>
      <c r="I164" s="32" t="s">
        <v>80</v>
      </c>
      <c r="J164" s="32"/>
      <c r="K164" s="32"/>
      <c r="L164" s="32"/>
      <c r="M164" s="32"/>
      <c r="N164" s="32"/>
      <c r="O164" s="45"/>
      <c r="P164" s="46"/>
      <c r="Q164" s="45"/>
      <c r="R164" s="252"/>
    </row>
    <row r="165" spans="1:18" ht="19.149999999999999" customHeight="1" x14ac:dyDescent="0.2">
      <c r="A165" s="248"/>
      <c r="B165" s="50" t="s">
        <v>81</v>
      </c>
      <c r="C165" s="51"/>
      <c r="D165" s="52" t="s">
        <v>292</v>
      </c>
      <c r="E165" s="52" t="s">
        <v>261</v>
      </c>
      <c r="F165" s="52" t="s">
        <v>82</v>
      </c>
      <c r="G165" s="28"/>
      <c r="H165" s="32">
        <v>3</v>
      </c>
      <c r="I165" s="32" t="s">
        <v>83</v>
      </c>
      <c r="J165" s="32"/>
      <c r="K165" s="32"/>
      <c r="L165" s="32"/>
      <c r="M165" s="32"/>
      <c r="N165" s="32"/>
      <c r="O165" s="45"/>
      <c r="P165" s="53"/>
      <c r="Q165" s="45"/>
      <c r="R165" s="253"/>
    </row>
    <row r="166" spans="1:18" ht="19.149999999999999" customHeight="1" x14ac:dyDescent="0.2">
      <c r="A166" s="248"/>
      <c r="B166" s="54"/>
      <c r="C166" s="55"/>
      <c r="D166" s="52"/>
      <c r="E166" s="181" t="e">
        <f>VLOOKUP(C$163,joueurs3,3,FALSE)</f>
        <v>#N/A</v>
      </c>
      <c r="F166" s="52"/>
      <c r="G166" s="28"/>
      <c r="H166" s="32">
        <v>4</v>
      </c>
      <c r="I166" s="32" t="s">
        <v>84</v>
      </c>
      <c r="J166" s="32"/>
      <c r="K166" s="32"/>
      <c r="L166" s="32"/>
      <c r="M166" s="32"/>
      <c r="N166" s="32"/>
      <c r="O166" s="45"/>
      <c r="P166" s="46"/>
      <c r="Q166" s="45"/>
      <c r="R166" s="252"/>
    </row>
    <row r="167" spans="1:18" ht="19.149999999999999" customHeight="1" x14ac:dyDescent="0.2">
      <c r="A167" s="248"/>
      <c r="B167" s="54"/>
      <c r="C167" s="55"/>
      <c r="D167" s="52"/>
      <c r="E167" s="181" t="e">
        <f>VLOOKUP(C$163,joueurs3,4,FALSE)</f>
        <v>#N/A</v>
      </c>
      <c r="F167" s="52"/>
      <c r="G167" s="28"/>
      <c r="H167" s="32">
        <v>5</v>
      </c>
      <c r="I167" s="32" t="s">
        <v>85</v>
      </c>
      <c r="J167" s="32"/>
      <c r="K167" s="32"/>
      <c r="L167" s="32"/>
      <c r="M167" s="32"/>
      <c r="N167" s="32"/>
      <c r="O167" s="45"/>
      <c r="P167" s="46"/>
      <c r="Q167" s="45"/>
      <c r="R167" s="252"/>
    </row>
    <row r="168" spans="1:18" ht="19.149999999999999" customHeight="1" x14ac:dyDescent="0.2">
      <c r="A168" s="248"/>
      <c r="B168" s="54"/>
      <c r="C168" s="55"/>
      <c r="D168" s="52"/>
      <c r="E168" s="181" t="e">
        <f>VLOOKUP(C$163,joueurs3,5,FALSE)</f>
        <v>#N/A</v>
      </c>
      <c r="F168" s="52"/>
      <c r="G168" s="28"/>
      <c r="H168" s="32">
        <v>6</v>
      </c>
      <c r="I168" s="32" t="s">
        <v>86</v>
      </c>
      <c r="J168" s="32"/>
      <c r="K168" s="32"/>
      <c r="L168" s="32"/>
      <c r="M168" s="32"/>
      <c r="N168" s="32"/>
      <c r="O168" s="45"/>
      <c r="P168" s="46"/>
      <c r="Q168" s="45"/>
      <c r="R168" s="252"/>
    </row>
    <row r="169" spans="1:18" ht="19.149999999999999" customHeight="1" x14ac:dyDescent="0.2">
      <c r="A169" s="248"/>
      <c r="B169" s="54"/>
      <c r="C169" s="55"/>
      <c r="D169" s="52"/>
      <c r="E169" s="181" t="e">
        <f>VLOOKUP(C$163,joueurs3,6,FALSE)</f>
        <v>#N/A</v>
      </c>
      <c r="F169" s="52"/>
      <c r="G169" s="28"/>
      <c r="H169" s="32">
        <v>7</v>
      </c>
      <c r="I169" s="32" t="s">
        <v>87</v>
      </c>
      <c r="J169" s="32"/>
      <c r="K169" s="32"/>
      <c r="L169" s="32"/>
      <c r="M169" s="32"/>
      <c r="N169" s="32"/>
      <c r="O169" s="45"/>
      <c r="P169" s="46"/>
      <c r="Q169" s="45"/>
      <c r="R169" s="252"/>
    </row>
    <row r="170" spans="1:18" ht="19.149999999999999" customHeight="1" x14ac:dyDescent="0.2">
      <c r="A170" s="248"/>
      <c r="B170" s="28"/>
      <c r="C170" s="28"/>
      <c r="D170" s="28"/>
      <c r="E170" s="28"/>
      <c r="F170" s="28"/>
      <c r="G170" s="28"/>
      <c r="H170" s="32">
        <v>8</v>
      </c>
      <c r="I170" s="32" t="s">
        <v>88</v>
      </c>
      <c r="J170" s="32"/>
      <c r="K170" s="32"/>
      <c r="L170" s="32"/>
      <c r="M170" s="32"/>
      <c r="N170" s="32"/>
      <c r="O170" s="45"/>
      <c r="P170" s="46"/>
      <c r="Q170" s="45"/>
      <c r="R170" s="252"/>
    </row>
    <row r="171" spans="1:18" ht="19.149999999999999" customHeight="1" x14ac:dyDescent="0.2">
      <c r="A171" s="248"/>
      <c r="B171" s="41" t="s">
        <v>89</v>
      </c>
      <c r="C171" s="42" t="str">
        <f>Résultats!F35</f>
        <v>C1</v>
      </c>
      <c r="D171" s="43"/>
      <c r="E171" s="43"/>
      <c r="F171" s="44"/>
      <c r="G171" s="28"/>
      <c r="H171" s="32">
        <v>9</v>
      </c>
      <c r="I171" s="32" t="s">
        <v>90</v>
      </c>
      <c r="J171" s="32"/>
      <c r="K171" s="32"/>
      <c r="L171" s="32"/>
      <c r="M171" s="32"/>
      <c r="N171" s="32"/>
      <c r="O171" s="45"/>
      <c r="P171" s="46"/>
      <c r="Q171" s="45"/>
      <c r="R171" s="252"/>
    </row>
    <row r="172" spans="1:18" ht="19.149999999999999" customHeight="1" x14ac:dyDescent="0.2">
      <c r="A172" s="248"/>
      <c r="B172" s="47" t="s">
        <v>79</v>
      </c>
      <c r="C172" s="48" t="str">
        <f>VLOOKUP(C171,clubs,2,TRUE)</f>
        <v>LX058</v>
      </c>
      <c r="D172" s="657" t="s">
        <v>264</v>
      </c>
      <c r="E172" s="657"/>
      <c r="F172" s="49"/>
      <c r="G172" s="28"/>
      <c r="H172" s="32">
        <v>10</v>
      </c>
      <c r="I172" s="32" t="s">
        <v>60</v>
      </c>
      <c r="J172" s="32"/>
      <c r="K172" s="32"/>
      <c r="L172" s="32"/>
      <c r="M172" s="32"/>
      <c r="N172" s="32"/>
      <c r="O172" s="45"/>
      <c r="P172" s="46"/>
      <c r="Q172" s="45"/>
      <c r="R172" s="252"/>
    </row>
    <row r="173" spans="1:18" ht="19.149999999999999" customHeight="1" x14ac:dyDescent="0.2">
      <c r="A173" s="248"/>
      <c r="B173" s="50" t="s">
        <v>81</v>
      </c>
      <c r="C173" s="51"/>
      <c r="D173" s="52" t="s">
        <v>292</v>
      </c>
      <c r="E173" s="52" t="s">
        <v>261</v>
      </c>
      <c r="F173" s="52" t="s">
        <v>82</v>
      </c>
      <c r="G173" s="28"/>
      <c r="H173" s="32">
        <v>11</v>
      </c>
      <c r="I173" s="32" t="s">
        <v>91</v>
      </c>
      <c r="J173" s="32"/>
      <c r="K173" s="32"/>
      <c r="L173" s="32"/>
      <c r="M173" s="32"/>
      <c r="N173" s="32"/>
      <c r="O173" s="45"/>
      <c r="P173" s="46"/>
      <c r="Q173" s="45"/>
      <c r="R173" s="252"/>
    </row>
    <row r="174" spans="1:18" ht="19.149999999999999" customHeight="1" x14ac:dyDescent="0.2">
      <c r="A174" s="248"/>
      <c r="B174" s="54"/>
      <c r="C174" s="55"/>
      <c r="D174" s="52"/>
      <c r="E174" s="181" t="e">
        <f>VLOOKUP(C$171,joueurs3,3,FALSE)</f>
        <v>#N/A</v>
      </c>
      <c r="F174" s="52"/>
      <c r="G174" s="28"/>
      <c r="H174" s="32">
        <v>12</v>
      </c>
      <c r="I174" s="32" t="s">
        <v>59</v>
      </c>
      <c r="J174" s="32"/>
      <c r="K174" s="32"/>
      <c r="L174" s="32"/>
      <c r="M174" s="32"/>
      <c r="N174" s="32"/>
      <c r="O174" s="45"/>
      <c r="P174" s="46"/>
      <c r="Q174" s="45"/>
      <c r="R174" s="252"/>
    </row>
    <row r="175" spans="1:18" ht="19.149999999999999" customHeight="1" x14ac:dyDescent="0.2">
      <c r="A175" s="248"/>
      <c r="B175" s="54"/>
      <c r="C175" s="55"/>
      <c r="D175" s="52"/>
      <c r="E175" s="181" t="e">
        <f>VLOOKUP(C$171,joueurs3,4,FALSE)</f>
        <v>#N/A</v>
      </c>
      <c r="F175" s="52"/>
      <c r="G175" s="28"/>
      <c r="H175" s="32">
        <v>13</v>
      </c>
      <c r="I175" s="32" t="s">
        <v>92</v>
      </c>
      <c r="J175" s="32"/>
      <c r="K175" s="32"/>
      <c r="L175" s="32"/>
      <c r="M175" s="32"/>
      <c r="N175" s="32"/>
      <c r="O175" s="45"/>
      <c r="P175" s="46"/>
      <c r="Q175" s="45"/>
      <c r="R175" s="252"/>
    </row>
    <row r="176" spans="1:18" ht="19.149999999999999" customHeight="1" x14ac:dyDescent="0.2">
      <c r="A176" s="248"/>
      <c r="B176" s="54"/>
      <c r="C176" s="55"/>
      <c r="D176" s="52"/>
      <c r="E176" s="181" t="e">
        <f>VLOOKUP(C$171,joueurs3,5,FALSE)</f>
        <v>#N/A</v>
      </c>
      <c r="F176" s="52"/>
      <c r="G176" s="28"/>
      <c r="H176" s="32">
        <v>14</v>
      </c>
      <c r="I176" s="32" t="s">
        <v>93</v>
      </c>
      <c r="J176" s="32"/>
      <c r="K176" s="32"/>
      <c r="L176" s="32"/>
      <c r="M176" s="32"/>
      <c r="N176" s="32"/>
      <c r="O176" s="45"/>
      <c r="P176" s="46"/>
      <c r="Q176" s="45"/>
      <c r="R176" s="252"/>
    </row>
    <row r="177" spans="1:18" ht="19.149999999999999" customHeight="1" x14ac:dyDescent="0.2">
      <c r="A177" s="248"/>
      <c r="B177" s="54"/>
      <c r="C177" s="55"/>
      <c r="D177" s="52"/>
      <c r="E177" s="181" t="e">
        <f>VLOOKUP(C$171,joueurs3,6,FALSE)</f>
        <v>#N/A</v>
      </c>
      <c r="F177" s="52"/>
      <c r="G177" s="28"/>
      <c r="H177" s="32">
        <v>15</v>
      </c>
      <c r="I177" s="32" t="s">
        <v>94</v>
      </c>
      <c r="J177" s="32"/>
      <c r="K177" s="32"/>
      <c r="L177" s="32"/>
      <c r="M177" s="32"/>
      <c r="N177" s="32"/>
      <c r="O177" s="45"/>
      <c r="P177" s="46"/>
      <c r="Q177" s="45"/>
      <c r="R177" s="252"/>
    </row>
    <row r="178" spans="1:18" ht="19.149999999999999" customHeight="1" x14ac:dyDescent="0.2">
      <c r="A178" s="248"/>
      <c r="B178" s="28"/>
      <c r="C178" s="28"/>
      <c r="D178" s="28"/>
      <c r="E178" s="28"/>
      <c r="F178" s="28"/>
      <c r="G178" s="28"/>
      <c r="H178" s="32">
        <v>16</v>
      </c>
      <c r="I178" s="32" t="s">
        <v>95</v>
      </c>
      <c r="J178" s="32"/>
      <c r="K178" s="32"/>
      <c r="L178" s="32"/>
      <c r="M178" s="32"/>
      <c r="N178" s="32"/>
      <c r="O178" s="45"/>
      <c r="P178" s="46"/>
      <c r="Q178" s="45"/>
      <c r="R178" s="252"/>
    </row>
    <row r="179" spans="1:18" ht="19.149999999999999" customHeight="1" thickBot="1" x14ac:dyDescent="0.25">
      <c r="A179" s="24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31"/>
    </row>
    <row r="180" spans="1:18" ht="19.149999999999999" customHeight="1" thickBot="1" x14ac:dyDescent="0.25">
      <c r="A180" s="248"/>
      <c r="B180" s="41" t="s">
        <v>96</v>
      </c>
      <c r="C180" s="43" t="s">
        <v>97</v>
      </c>
      <c r="D180" s="43"/>
      <c r="E180" s="43"/>
      <c r="F180" s="43" t="s">
        <v>98</v>
      </c>
      <c r="G180" s="43"/>
      <c r="H180" s="44"/>
      <c r="I180" s="28"/>
      <c r="J180" s="28"/>
      <c r="K180" s="28"/>
      <c r="L180" s="28"/>
      <c r="M180" s="56" t="s">
        <v>99</v>
      </c>
      <c r="N180" s="57"/>
      <c r="O180" s="56" t="s">
        <v>100</v>
      </c>
      <c r="P180" s="58"/>
      <c r="Q180" s="56"/>
      <c r="R180" s="57"/>
    </row>
    <row r="181" spans="1:18" ht="19.149999999999999" customHeight="1" x14ac:dyDescent="0.2">
      <c r="A181" s="248"/>
      <c r="B181" s="47" t="s">
        <v>101</v>
      </c>
      <c r="C181" s="48" t="s">
        <v>97</v>
      </c>
      <c r="D181" s="48"/>
      <c r="E181" s="48"/>
      <c r="F181" s="48"/>
      <c r="G181" s="48"/>
      <c r="H181" s="49"/>
      <c r="I181" s="28"/>
      <c r="J181" s="28"/>
      <c r="K181" s="28"/>
      <c r="L181" s="28"/>
      <c r="M181" s="28"/>
      <c r="N181" s="28"/>
      <c r="O181" s="28"/>
      <c r="P181" s="28"/>
      <c r="Q181" s="28"/>
      <c r="R181" s="31"/>
    </row>
    <row r="182" spans="1:18" ht="19.149999999999999" customHeight="1" x14ac:dyDescent="0.2">
      <c r="A182" s="248"/>
      <c r="B182" s="41" t="s">
        <v>102</v>
      </c>
      <c r="C182" s="43" t="s">
        <v>97</v>
      </c>
      <c r="D182" s="43"/>
      <c r="E182" s="43"/>
      <c r="F182" s="43" t="s">
        <v>98</v>
      </c>
      <c r="G182" s="43"/>
      <c r="H182" s="44"/>
      <c r="I182" s="28"/>
      <c r="J182" s="28"/>
      <c r="K182" s="28"/>
      <c r="L182" s="28"/>
      <c r="M182" s="28" t="s">
        <v>103</v>
      </c>
      <c r="N182" s="28"/>
      <c r="O182" s="28"/>
      <c r="P182" s="28"/>
      <c r="Q182" s="28"/>
      <c r="R182" s="31"/>
    </row>
    <row r="183" spans="1:18" ht="19.149999999999999" customHeight="1" x14ac:dyDescent="0.2">
      <c r="A183" s="248"/>
      <c r="B183" s="47" t="s">
        <v>101</v>
      </c>
      <c r="C183" s="48" t="s">
        <v>97</v>
      </c>
      <c r="D183" s="48"/>
      <c r="E183" s="48"/>
      <c r="F183" s="48"/>
      <c r="G183" s="48"/>
      <c r="H183" s="49"/>
      <c r="I183" s="28"/>
      <c r="J183" s="28"/>
      <c r="K183" s="28"/>
      <c r="L183" s="28"/>
      <c r="M183" s="28"/>
      <c r="N183" s="28"/>
      <c r="O183" s="28"/>
      <c r="P183" s="28"/>
      <c r="Q183" s="28"/>
      <c r="R183" s="31"/>
    </row>
    <row r="184" spans="1:18" x14ac:dyDescent="0.2">
      <c r="A184" s="24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31"/>
    </row>
    <row r="185" spans="1:18" ht="13.5" thickBot="1" x14ac:dyDescent="0.25">
      <c r="A185" s="249"/>
      <c r="B185" s="35" t="s">
        <v>104</v>
      </c>
      <c r="C185" s="35" t="s">
        <v>281</v>
      </c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6"/>
    </row>
    <row r="186" spans="1:18" ht="13.5" thickBot="1" x14ac:dyDescent="0.25">
      <c r="A186" s="245"/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7"/>
    </row>
    <row r="187" spans="1:18" x14ac:dyDescent="0.2">
      <c r="A187" s="639" t="s">
        <v>297</v>
      </c>
      <c r="B187" s="640"/>
      <c r="C187" s="640"/>
      <c r="D187" s="641"/>
      <c r="E187" s="24"/>
      <c r="F187" s="28"/>
      <c r="G187" s="28"/>
      <c r="H187" s="28"/>
      <c r="I187" s="28"/>
      <c r="J187" s="28"/>
      <c r="K187" s="28"/>
      <c r="L187" s="658" t="s">
        <v>64</v>
      </c>
      <c r="M187" s="660" t="s">
        <v>3</v>
      </c>
      <c r="N187" s="662" t="s">
        <v>4</v>
      </c>
      <c r="O187" s="660" t="s">
        <v>282</v>
      </c>
      <c r="P187" s="660"/>
      <c r="Q187" s="660" t="s">
        <v>298</v>
      </c>
      <c r="R187" s="664"/>
    </row>
    <row r="188" spans="1:18" x14ac:dyDescent="0.2">
      <c r="A188" s="642"/>
      <c r="B188" s="643"/>
      <c r="C188" s="643"/>
      <c r="D188" s="644"/>
      <c r="E188" s="24"/>
      <c r="F188" s="28"/>
      <c r="G188" s="28"/>
      <c r="H188" s="26"/>
      <c r="I188" s="28" t="s">
        <v>62</v>
      </c>
      <c r="J188" s="28"/>
      <c r="K188" s="28"/>
      <c r="L188" s="659"/>
      <c r="M188" s="661"/>
      <c r="N188" s="663"/>
      <c r="O188" s="661"/>
      <c r="P188" s="661"/>
      <c r="Q188" s="661"/>
      <c r="R188" s="665"/>
    </row>
    <row r="189" spans="1:18" x14ac:dyDescent="0.2">
      <c r="A189" s="642"/>
      <c r="B189" s="643"/>
      <c r="C189" s="643"/>
      <c r="D189" s="644"/>
      <c r="E189" s="24"/>
      <c r="F189" s="28"/>
      <c r="G189" s="28"/>
      <c r="H189" s="32"/>
      <c r="I189" s="28" t="s">
        <v>65</v>
      </c>
      <c r="J189" s="28"/>
      <c r="K189" s="28"/>
      <c r="L189" s="659" t="str">
        <f>Résultats!A38</f>
        <v>C7</v>
      </c>
      <c r="M189" s="668">
        <f>Résultats!B38</f>
        <v>44688</v>
      </c>
      <c r="N189" s="661" t="str">
        <f>Résultats!C38</f>
        <v>17h00</v>
      </c>
      <c r="O189" s="661">
        <f>Résultats!D38</f>
        <v>0</v>
      </c>
      <c r="P189" s="661" t="str">
        <f>Résultats!E38</f>
        <v>C5</v>
      </c>
      <c r="Q189" s="661" t="s">
        <v>299</v>
      </c>
      <c r="R189" s="665"/>
    </row>
    <row r="190" spans="1:18" ht="13.5" thickBot="1" x14ac:dyDescent="0.25">
      <c r="A190" s="642"/>
      <c r="B190" s="643"/>
      <c r="C190" s="643"/>
      <c r="D190" s="644"/>
      <c r="E190" s="24"/>
      <c r="F190" s="28"/>
      <c r="G190" s="28"/>
      <c r="H190" s="28"/>
      <c r="I190" s="28"/>
      <c r="J190" s="28"/>
      <c r="K190" s="28"/>
      <c r="L190" s="672"/>
      <c r="M190" s="669"/>
      <c r="N190" s="670"/>
      <c r="O190" s="670"/>
      <c r="P190" s="670"/>
      <c r="Q190" s="670"/>
      <c r="R190" s="671"/>
    </row>
    <row r="191" spans="1:18" ht="13.5" thickBot="1" x14ac:dyDescent="0.25">
      <c r="A191" s="645"/>
      <c r="B191" s="646"/>
      <c r="C191" s="646"/>
      <c r="D191" s="647"/>
      <c r="E191" s="24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31"/>
    </row>
    <row r="192" spans="1:18" x14ac:dyDescent="0.2">
      <c r="A192" s="24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31"/>
    </row>
    <row r="193" spans="1:18" x14ac:dyDescent="0.2">
      <c r="A193" s="248"/>
      <c r="B193" s="28"/>
      <c r="C193" s="28"/>
      <c r="D193" s="28"/>
      <c r="E193" s="28"/>
      <c r="F193" s="28"/>
      <c r="G193" s="28"/>
      <c r="H193" s="32" t="s">
        <v>68</v>
      </c>
      <c r="I193" s="32" t="s">
        <v>69</v>
      </c>
      <c r="J193" s="32" t="s">
        <v>70</v>
      </c>
      <c r="K193" s="32" t="s">
        <v>71</v>
      </c>
      <c r="L193" s="32" t="s">
        <v>72</v>
      </c>
      <c r="M193" s="32" t="s">
        <v>73</v>
      </c>
      <c r="N193" s="32" t="s">
        <v>74</v>
      </c>
      <c r="O193" s="40" t="s">
        <v>75</v>
      </c>
      <c r="P193" s="40"/>
      <c r="Q193" s="40" t="s">
        <v>76</v>
      </c>
      <c r="R193" s="251"/>
    </row>
    <row r="194" spans="1:18" ht="19.149999999999999" customHeight="1" x14ac:dyDescent="0.2">
      <c r="A194" s="248"/>
      <c r="B194" s="41" t="s">
        <v>77</v>
      </c>
      <c r="C194" s="42" t="str">
        <f>Résultats!E38</f>
        <v>C5</v>
      </c>
      <c r="D194" s="43"/>
      <c r="E194" s="43"/>
      <c r="F194" s="44"/>
      <c r="G194" s="28"/>
      <c r="H194" s="32">
        <v>1</v>
      </c>
      <c r="I194" s="32" t="s">
        <v>78</v>
      </c>
      <c r="J194" s="32"/>
      <c r="K194" s="32"/>
      <c r="L194" s="32"/>
      <c r="M194" s="32"/>
      <c r="N194" s="32"/>
      <c r="O194" s="45"/>
      <c r="P194" s="46"/>
      <c r="Q194" s="45"/>
      <c r="R194" s="252"/>
    </row>
    <row r="195" spans="1:18" ht="19.149999999999999" customHeight="1" x14ac:dyDescent="0.2">
      <c r="A195" s="248"/>
      <c r="B195" s="47" t="s">
        <v>79</v>
      </c>
      <c r="C195" s="48" t="str">
        <f>VLOOKUP(C194,clubs,2,TRUE)</f>
        <v>LX058</v>
      </c>
      <c r="D195" s="657" t="s">
        <v>264</v>
      </c>
      <c r="E195" s="657"/>
      <c r="F195" s="49"/>
      <c r="G195" s="28"/>
      <c r="H195" s="32">
        <v>2</v>
      </c>
      <c r="I195" s="32" t="s">
        <v>80</v>
      </c>
      <c r="J195" s="32"/>
      <c r="K195" s="32"/>
      <c r="L195" s="32"/>
      <c r="M195" s="32"/>
      <c r="N195" s="32"/>
      <c r="O195" s="45"/>
      <c r="P195" s="46"/>
      <c r="Q195" s="45"/>
      <c r="R195" s="252"/>
    </row>
    <row r="196" spans="1:18" ht="19.149999999999999" customHeight="1" x14ac:dyDescent="0.2">
      <c r="A196" s="248"/>
      <c r="B196" s="50" t="s">
        <v>81</v>
      </c>
      <c r="C196" s="51"/>
      <c r="D196" s="52" t="s">
        <v>292</v>
      </c>
      <c r="E196" s="52" t="s">
        <v>261</v>
      </c>
      <c r="F196" s="52" t="s">
        <v>82</v>
      </c>
      <c r="G196" s="28"/>
      <c r="H196" s="32">
        <v>3</v>
      </c>
      <c r="I196" s="32" t="s">
        <v>83</v>
      </c>
      <c r="J196" s="32"/>
      <c r="K196" s="32"/>
      <c r="L196" s="32"/>
      <c r="M196" s="32"/>
      <c r="N196" s="32"/>
      <c r="O196" s="45"/>
      <c r="P196" s="53"/>
      <c r="Q196" s="45"/>
      <c r="R196" s="253"/>
    </row>
    <row r="197" spans="1:18" ht="19.149999999999999" customHeight="1" x14ac:dyDescent="0.2">
      <c r="A197" s="248"/>
      <c r="B197" s="54"/>
      <c r="C197" s="55"/>
      <c r="D197" s="52"/>
      <c r="E197" s="181" t="e">
        <f>VLOOKUP(C$194,joueurs3,3,FALSE)</f>
        <v>#N/A</v>
      </c>
      <c r="F197" s="52"/>
      <c r="G197" s="28"/>
      <c r="H197" s="32">
        <v>4</v>
      </c>
      <c r="I197" s="32" t="s">
        <v>84</v>
      </c>
      <c r="J197" s="32"/>
      <c r="K197" s="32"/>
      <c r="L197" s="32"/>
      <c r="M197" s="32"/>
      <c r="N197" s="32"/>
      <c r="O197" s="45"/>
      <c r="P197" s="46"/>
      <c r="Q197" s="45"/>
      <c r="R197" s="252"/>
    </row>
    <row r="198" spans="1:18" ht="19.149999999999999" customHeight="1" x14ac:dyDescent="0.2">
      <c r="A198" s="248"/>
      <c r="B198" s="54"/>
      <c r="C198" s="55"/>
      <c r="D198" s="52"/>
      <c r="E198" s="181" t="e">
        <f>VLOOKUP(C$194,joueurs3,4,FALSE)</f>
        <v>#N/A</v>
      </c>
      <c r="F198" s="52"/>
      <c r="G198" s="28"/>
      <c r="H198" s="32">
        <v>5</v>
      </c>
      <c r="I198" s="32" t="s">
        <v>85</v>
      </c>
      <c r="J198" s="32"/>
      <c r="K198" s="32"/>
      <c r="L198" s="32"/>
      <c r="M198" s="32"/>
      <c r="N198" s="32"/>
      <c r="O198" s="45"/>
      <c r="P198" s="46"/>
      <c r="Q198" s="45"/>
      <c r="R198" s="252"/>
    </row>
    <row r="199" spans="1:18" ht="19.149999999999999" customHeight="1" x14ac:dyDescent="0.2">
      <c r="A199" s="248"/>
      <c r="B199" s="54"/>
      <c r="C199" s="55"/>
      <c r="D199" s="52"/>
      <c r="E199" s="181" t="e">
        <f>VLOOKUP(C$194,joueurs3,5,FALSE)</f>
        <v>#N/A</v>
      </c>
      <c r="F199" s="52"/>
      <c r="G199" s="28"/>
      <c r="H199" s="32">
        <v>6</v>
      </c>
      <c r="I199" s="32" t="s">
        <v>86</v>
      </c>
      <c r="J199" s="32"/>
      <c r="K199" s="32"/>
      <c r="L199" s="32"/>
      <c r="M199" s="32"/>
      <c r="N199" s="32"/>
      <c r="O199" s="45"/>
      <c r="P199" s="46"/>
      <c r="Q199" s="45"/>
      <c r="R199" s="252"/>
    </row>
    <row r="200" spans="1:18" ht="19.149999999999999" customHeight="1" x14ac:dyDescent="0.2">
      <c r="A200" s="248"/>
      <c r="B200" s="54"/>
      <c r="C200" s="55"/>
      <c r="D200" s="52"/>
      <c r="E200" s="181" t="e">
        <f>VLOOKUP(C$194,joueurs3,6,FALSE)</f>
        <v>#N/A</v>
      </c>
      <c r="F200" s="52"/>
      <c r="G200" s="28"/>
      <c r="H200" s="32">
        <v>7</v>
      </c>
      <c r="I200" s="32" t="s">
        <v>87</v>
      </c>
      <c r="J200" s="32"/>
      <c r="K200" s="32"/>
      <c r="L200" s="32"/>
      <c r="M200" s="32"/>
      <c r="N200" s="32"/>
      <c r="O200" s="45"/>
      <c r="P200" s="46"/>
      <c r="Q200" s="45"/>
      <c r="R200" s="252"/>
    </row>
    <row r="201" spans="1:18" ht="19.149999999999999" customHeight="1" x14ac:dyDescent="0.2">
      <c r="A201" s="248"/>
      <c r="B201" s="28"/>
      <c r="C201" s="28"/>
      <c r="D201" s="28"/>
      <c r="E201" s="28"/>
      <c r="F201" s="28"/>
      <c r="G201" s="28"/>
      <c r="H201" s="32">
        <v>8</v>
      </c>
      <c r="I201" s="32" t="s">
        <v>88</v>
      </c>
      <c r="J201" s="32"/>
      <c r="K201" s="32"/>
      <c r="L201" s="32"/>
      <c r="M201" s="32"/>
      <c r="N201" s="32"/>
      <c r="O201" s="45"/>
      <c r="P201" s="46"/>
      <c r="Q201" s="45"/>
      <c r="R201" s="252"/>
    </row>
    <row r="202" spans="1:18" ht="19.149999999999999" customHeight="1" x14ac:dyDescent="0.2">
      <c r="A202" s="248"/>
      <c r="B202" s="41" t="s">
        <v>89</v>
      </c>
      <c r="C202" s="42" t="str">
        <f>Résultats!F38</f>
        <v>C6</v>
      </c>
      <c r="D202" s="43"/>
      <c r="E202" s="43"/>
      <c r="F202" s="44"/>
      <c r="G202" s="28"/>
      <c r="H202" s="32">
        <v>9</v>
      </c>
      <c r="I202" s="32" t="s">
        <v>90</v>
      </c>
      <c r="J202" s="32"/>
      <c r="K202" s="32"/>
      <c r="L202" s="32"/>
      <c r="M202" s="32"/>
      <c r="N202" s="32"/>
      <c r="O202" s="45"/>
      <c r="P202" s="46"/>
      <c r="Q202" s="45"/>
      <c r="R202" s="252"/>
    </row>
    <row r="203" spans="1:18" ht="19.149999999999999" customHeight="1" x14ac:dyDescent="0.2">
      <c r="A203" s="248"/>
      <c r="B203" s="47" t="s">
        <v>79</v>
      </c>
      <c r="C203" s="48" t="str">
        <f>VLOOKUP(C202,clubs,2,TRUE)</f>
        <v>LX058</v>
      </c>
      <c r="D203" s="657" t="s">
        <v>264</v>
      </c>
      <c r="E203" s="657"/>
      <c r="F203" s="49"/>
      <c r="G203" s="28"/>
      <c r="H203" s="32">
        <v>10</v>
      </c>
      <c r="I203" s="32" t="s">
        <v>60</v>
      </c>
      <c r="J203" s="32"/>
      <c r="K203" s="32"/>
      <c r="L203" s="32"/>
      <c r="M203" s="32"/>
      <c r="N203" s="32"/>
      <c r="O203" s="45"/>
      <c r="P203" s="46"/>
      <c r="Q203" s="45"/>
      <c r="R203" s="252"/>
    </row>
    <row r="204" spans="1:18" ht="19.149999999999999" customHeight="1" x14ac:dyDescent="0.2">
      <c r="A204" s="248"/>
      <c r="B204" s="50" t="s">
        <v>81</v>
      </c>
      <c r="C204" s="51"/>
      <c r="D204" s="52" t="s">
        <v>292</v>
      </c>
      <c r="E204" s="52" t="s">
        <v>261</v>
      </c>
      <c r="F204" s="52" t="s">
        <v>82</v>
      </c>
      <c r="G204" s="28"/>
      <c r="H204" s="32">
        <v>11</v>
      </c>
      <c r="I204" s="32" t="s">
        <v>91</v>
      </c>
      <c r="J204" s="32"/>
      <c r="K204" s="32"/>
      <c r="L204" s="32"/>
      <c r="M204" s="32"/>
      <c r="N204" s="32"/>
      <c r="O204" s="45"/>
      <c r="P204" s="46"/>
      <c r="Q204" s="45"/>
      <c r="R204" s="252"/>
    </row>
    <row r="205" spans="1:18" ht="19.149999999999999" customHeight="1" x14ac:dyDescent="0.2">
      <c r="A205" s="248"/>
      <c r="B205" s="54"/>
      <c r="C205" s="55"/>
      <c r="D205" s="52"/>
      <c r="E205" s="181" t="e">
        <f>VLOOKUP(C$202,joueurs3,3,FALSE)</f>
        <v>#N/A</v>
      </c>
      <c r="F205" s="52"/>
      <c r="G205" s="28"/>
      <c r="H205" s="32">
        <v>12</v>
      </c>
      <c r="I205" s="32" t="s">
        <v>59</v>
      </c>
      <c r="J205" s="32"/>
      <c r="K205" s="32"/>
      <c r="L205" s="32"/>
      <c r="M205" s="32"/>
      <c r="N205" s="32"/>
      <c r="O205" s="45"/>
      <c r="P205" s="46"/>
      <c r="Q205" s="45"/>
      <c r="R205" s="252"/>
    </row>
    <row r="206" spans="1:18" ht="19.149999999999999" customHeight="1" x14ac:dyDescent="0.2">
      <c r="A206" s="248"/>
      <c r="B206" s="54"/>
      <c r="C206" s="55"/>
      <c r="D206" s="52"/>
      <c r="E206" s="181" t="e">
        <f>VLOOKUP(C$202,joueurs3,4,FALSE)</f>
        <v>#N/A</v>
      </c>
      <c r="F206" s="52"/>
      <c r="G206" s="28"/>
      <c r="H206" s="32">
        <v>13</v>
      </c>
      <c r="I206" s="32" t="s">
        <v>92</v>
      </c>
      <c r="J206" s="32"/>
      <c r="K206" s="32"/>
      <c r="L206" s="32"/>
      <c r="M206" s="32"/>
      <c r="N206" s="32"/>
      <c r="O206" s="45"/>
      <c r="P206" s="46"/>
      <c r="Q206" s="45"/>
      <c r="R206" s="252"/>
    </row>
    <row r="207" spans="1:18" ht="19.149999999999999" customHeight="1" x14ac:dyDescent="0.2">
      <c r="A207" s="248"/>
      <c r="B207" s="54"/>
      <c r="C207" s="55"/>
      <c r="D207" s="52"/>
      <c r="E207" s="181" t="e">
        <f>VLOOKUP(C$202,joueurs3,5,FALSE)</f>
        <v>#N/A</v>
      </c>
      <c r="F207" s="52"/>
      <c r="G207" s="28"/>
      <c r="H207" s="32">
        <v>14</v>
      </c>
      <c r="I207" s="32" t="s">
        <v>93</v>
      </c>
      <c r="J207" s="32"/>
      <c r="K207" s="32"/>
      <c r="L207" s="32"/>
      <c r="M207" s="32"/>
      <c r="N207" s="32"/>
      <c r="O207" s="45"/>
      <c r="P207" s="46"/>
      <c r="Q207" s="45"/>
      <c r="R207" s="252"/>
    </row>
    <row r="208" spans="1:18" ht="19.149999999999999" customHeight="1" x14ac:dyDescent="0.2">
      <c r="A208" s="248"/>
      <c r="B208" s="54"/>
      <c r="C208" s="55"/>
      <c r="D208" s="52"/>
      <c r="E208" s="181" t="e">
        <f>VLOOKUP(C$202,joueurs3,6,FALSE)</f>
        <v>#N/A</v>
      </c>
      <c r="F208" s="52"/>
      <c r="G208" s="28"/>
      <c r="H208" s="32">
        <v>15</v>
      </c>
      <c r="I208" s="32" t="s">
        <v>94</v>
      </c>
      <c r="J208" s="32"/>
      <c r="K208" s="32"/>
      <c r="L208" s="32"/>
      <c r="M208" s="32"/>
      <c r="N208" s="32"/>
      <c r="O208" s="45"/>
      <c r="P208" s="46"/>
      <c r="Q208" s="45"/>
      <c r="R208" s="252"/>
    </row>
    <row r="209" spans="1:18" ht="19.149999999999999" customHeight="1" x14ac:dyDescent="0.2">
      <c r="A209" s="248"/>
      <c r="B209" s="28"/>
      <c r="C209" s="28"/>
      <c r="D209" s="28"/>
      <c r="E209" s="28"/>
      <c r="F209" s="28"/>
      <c r="G209" s="28"/>
      <c r="H209" s="32">
        <v>16</v>
      </c>
      <c r="I209" s="32" t="s">
        <v>95</v>
      </c>
      <c r="J209" s="32"/>
      <c r="K209" s="32"/>
      <c r="L209" s="32"/>
      <c r="M209" s="32"/>
      <c r="N209" s="32"/>
      <c r="O209" s="45"/>
      <c r="P209" s="46"/>
      <c r="Q209" s="45"/>
      <c r="R209" s="252"/>
    </row>
    <row r="210" spans="1:18" ht="19.149999999999999" customHeight="1" thickBot="1" x14ac:dyDescent="0.25">
      <c r="A210" s="24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31"/>
    </row>
    <row r="211" spans="1:18" ht="19.149999999999999" customHeight="1" thickBot="1" x14ac:dyDescent="0.25">
      <c r="A211" s="248"/>
      <c r="B211" s="41" t="s">
        <v>96</v>
      </c>
      <c r="C211" s="43" t="s">
        <v>97</v>
      </c>
      <c r="D211" s="43"/>
      <c r="E211" s="43"/>
      <c r="F211" s="43" t="s">
        <v>98</v>
      </c>
      <c r="G211" s="43"/>
      <c r="H211" s="44"/>
      <c r="I211" s="28"/>
      <c r="J211" s="28"/>
      <c r="K211" s="28"/>
      <c r="L211" s="28"/>
      <c r="M211" s="56" t="s">
        <v>99</v>
      </c>
      <c r="N211" s="62"/>
      <c r="O211" s="56" t="s">
        <v>100</v>
      </c>
      <c r="P211" s="58"/>
      <c r="Q211" s="56"/>
      <c r="R211" s="57"/>
    </row>
    <row r="212" spans="1:18" ht="19.149999999999999" customHeight="1" x14ac:dyDescent="0.2">
      <c r="A212" s="248"/>
      <c r="B212" s="47" t="s">
        <v>101</v>
      </c>
      <c r="C212" s="48" t="s">
        <v>97</v>
      </c>
      <c r="D212" s="48"/>
      <c r="E212" s="48"/>
      <c r="F212" s="48"/>
      <c r="G212" s="48"/>
      <c r="H212" s="49"/>
      <c r="I212" s="28"/>
      <c r="J212" s="28"/>
      <c r="K212" s="28"/>
      <c r="L212" s="28"/>
      <c r="M212" s="28"/>
      <c r="N212" s="28"/>
      <c r="O212" s="28"/>
      <c r="P212" s="28"/>
      <c r="Q212" s="28"/>
      <c r="R212" s="31"/>
    </row>
    <row r="213" spans="1:18" ht="19.149999999999999" customHeight="1" x14ac:dyDescent="0.2">
      <c r="A213" s="248"/>
      <c r="B213" s="41" t="s">
        <v>102</v>
      </c>
      <c r="C213" s="43" t="s">
        <v>97</v>
      </c>
      <c r="D213" s="43"/>
      <c r="E213" s="43"/>
      <c r="F213" s="43" t="s">
        <v>98</v>
      </c>
      <c r="G213" s="43"/>
      <c r="H213" s="44"/>
      <c r="I213" s="28"/>
      <c r="J213" s="28"/>
      <c r="K213" s="28"/>
      <c r="L213" s="28"/>
      <c r="M213" s="28" t="s">
        <v>103</v>
      </c>
      <c r="N213" s="28"/>
      <c r="O213" s="28"/>
      <c r="P213" s="28"/>
      <c r="Q213" s="28"/>
      <c r="R213" s="31"/>
    </row>
    <row r="214" spans="1:18" ht="19.149999999999999" customHeight="1" x14ac:dyDescent="0.2">
      <c r="A214" s="248"/>
      <c r="B214" s="47" t="s">
        <v>101</v>
      </c>
      <c r="C214" s="48" t="s">
        <v>97</v>
      </c>
      <c r="D214" s="48"/>
      <c r="E214" s="48"/>
      <c r="F214" s="48"/>
      <c r="G214" s="48"/>
      <c r="H214" s="49"/>
      <c r="I214" s="28"/>
      <c r="J214" s="28"/>
      <c r="K214" s="28"/>
      <c r="L214" s="28"/>
      <c r="M214" s="28"/>
      <c r="N214" s="28"/>
      <c r="O214" s="28"/>
      <c r="P214" s="28"/>
      <c r="Q214" s="28"/>
      <c r="R214" s="31"/>
    </row>
    <row r="215" spans="1:18" x14ac:dyDescent="0.2">
      <c r="A215" s="24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31"/>
    </row>
    <row r="216" spans="1:18" ht="13.5" thickBot="1" x14ac:dyDescent="0.25">
      <c r="A216" s="249"/>
      <c r="B216" s="35" t="s">
        <v>104</v>
      </c>
      <c r="C216" s="35" t="s">
        <v>281</v>
      </c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6"/>
    </row>
  </sheetData>
  <customSheetViews>
    <customSheetView guid="{32D1E7BF-E367-4F47-AECB-CBEFA55FAD2E}">
      <selection activeCell="R187" sqref="R187"/>
      <pageMargins left="0.39370078740157483" right="0.39370078740157483" top="0.59055118110236227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91">
    <mergeCell ref="D195:E195"/>
    <mergeCell ref="D203:E203"/>
    <mergeCell ref="D9:E9"/>
    <mergeCell ref="D17:E17"/>
    <mergeCell ref="D40:E40"/>
    <mergeCell ref="D48:E48"/>
    <mergeCell ref="D71:E71"/>
    <mergeCell ref="D79:E79"/>
    <mergeCell ref="D102:E102"/>
    <mergeCell ref="D110:E110"/>
    <mergeCell ref="D133:E133"/>
    <mergeCell ref="D141:E141"/>
    <mergeCell ref="D164:E164"/>
    <mergeCell ref="D172:E172"/>
    <mergeCell ref="A156:D160"/>
    <mergeCell ref="A187:D191"/>
    <mergeCell ref="Q1:R2"/>
    <mergeCell ref="L3:L4"/>
    <mergeCell ref="M3:M4"/>
    <mergeCell ref="N3:N4"/>
    <mergeCell ref="O3:P4"/>
    <mergeCell ref="Q3:R4"/>
    <mergeCell ref="L1:L2"/>
    <mergeCell ref="M1:M2"/>
    <mergeCell ref="N1:N2"/>
    <mergeCell ref="O1:P2"/>
    <mergeCell ref="L32:L33"/>
    <mergeCell ref="A1:D5"/>
    <mergeCell ref="A32:D36"/>
    <mergeCell ref="A63:D67"/>
    <mergeCell ref="A94:D98"/>
    <mergeCell ref="L96:L97"/>
    <mergeCell ref="A125:D129"/>
    <mergeCell ref="M32:M33"/>
    <mergeCell ref="N32:N33"/>
    <mergeCell ref="O32:P33"/>
    <mergeCell ref="Q32:R33"/>
    <mergeCell ref="L34:L35"/>
    <mergeCell ref="M34:M35"/>
    <mergeCell ref="N34:N35"/>
    <mergeCell ref="O34:P35"/>
    <mergeCell ref="Q34:R35"/>
    <mergeCell ref="L63:L64"/>
    <mergeCell ref="M63:M64"/>
    <mergeCell ref="N63:N64"/>
    <mergeCell ref="O63:P64"/>
    <mergeCell ref="Q63:R64"/>
    <mergeCell ref="L65:L66"/>
    <mergeCell ref="M65:M66"/>
    <mergeCell ref="N65:N66"/>
    <mergeCell ref="O65:P66"/>
    <mergeCell ref="Q65:R66"/>
    <mergeCell ref="L94:L95"/>
    <mergeCell ref="M94:M95"/>
    <mergeCell ref="N94:N95"/>
    <mergeCell ref="O94:P95"/>
    <mergeCell ref="Q94:R95"/>
    <mergeCell ref="M96:M97"/>
    <mergeCell ref="N96:N97"/>
    <mergeCell ref="O96:P97"/>
    <mergeCell ref="Q96:R97"/>
    <mergeCell ref="L125:L126"/>
    <mergeCell ref="M125:M126"/>
    <mergeCell ref="N125:N126"/>
    <mergeCell ref="O125:P126"/>
    <mergeCell ref="Q125:R126"/>
    <mergeCell ref="L127:L128"/>
    <mergeCell ref="M127:M128"/>
    <mergeCell ref="N127:N128"/>
    <mergeCell ref="O127:P128"/>
    <mergeCell ref="Q127:R128"/>
    <mergeCell ref="L156:L157"/>
    <mergeCell ref="M156:M157"/>
    <mergeCell ref="N156:N157"/>
    <mergeCell ref="O156:P157"/>
    <mergeCell ref="Q156:R157"/>
    <mergeCell ref="L158:L159"/>
    <mergeCell ref="M158:M159"/>
    <mergeCell ref="N158:N159"/>
    <mergeCell ref="O158:P159"/>
    <mergeCell ref="Q158:R159"/>
    <mergeCell ref="L187:L188"/>
    <mergeCell ref="M187:M188"/>
    <mergeCell ref="N187:N188"/>
    <mergeCell ref="O187:P188"/>
    <mergeCell ref="Q187:R188"/>
    <mergeCell ref="L189:L190"/>
    <mergeCell ref="M189:M190"/>
    <mergeCell ref="N189:N190"/>
    <mergeCell ref="O189:P190"/>
    <mergeCell ref="Q189:R190"/>
  </mergeCells>
  <phoneticPr fontId="0" type="noConversion"/>
  <pageMargins left="0.39370078740157483" right="0.39370078740157483" top="0.59055118110236227" bottom="0.39370078740157483" header="0.51181102362204722" footer="0.51181102362204722"/>
  <pageSetup paperSize="9" orientation="landscape" horizontalDpi="300" verticalDpi="30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R247"/>
  <sheetViews>
    <sheetView topLeftCell="A213" workbookViewId="0">
      <selection activeCell="R247" sqref="A217:R247"/>
    </sheetView>
  </sheetViews>
  <sheetFormatPr baseColWidth="10" defaultRowHeight="12.75" x14ac:dyDescent="0.2"/>
  <cols>
    <col min="1" max="1" width="1.7109375" style="21" customWidth="1"/>
    <col min="2" max="2" width="14.7109375" style="21" customWidth="1"/>
    <col min="3" max="3" width="13.7109375" style="21" customWidth="1"/>
    <col min="4" max="6" width="5.7109375" style="21" customWidth="1"/>
    <col min="7" max="7" width="2.140625" style="21" customWidth="1"/>
    <col min="8" max="8" width="4.7109375" style="21" customWidth="1"/>
    <col min="9" max="9" width="5.7109375" style="21" customWidth="1"/>
    <col min="10" max="14" width="10.42578125" style="21" customWidth="1"/>
    <col min="15" max="18" width="5.7109375" style="21" customWidth="1"/>
    <col min="19" max="16384" width="11.42578125" style="21"/>
  </cols>
  <sheetData>
    <row r="1" spans="1:18" x14ac:dyDescent="0.2">
      <c r="A1" s="639" t="s">
        <v>297</v>
      </c>
      <c r="B1" s="640"/>
      <c r="C1" s="640"/>
      <c r="D1" s="641"/>
      <c r="E1" s="16"/>
      <c r="F1" s="20"/>
      <c r="G1" s="20"/>
      <c r="H1" s="20"/>
      <c r="I1" s="20"/>
      <c r="J1" s="20"/>
      <c r="K1" s="20"/>
      <c r="L1" s="658" t="s">
        <v>64</v>
      </c>
      <c r="M1" s="660" t="s">
        <v>3</v>
      </c>
      <c r="N1" s="662" t="s">
        <v>4</v>
      </c>
      <c r="O1" s="660" t="s">
        <v>282</v>
      </c>
      <c r="P1" s="660"/>
      <c r="Q1" s="660" t="s">
        <v>298</v>
      </c>
      <c r="R1" s="664"/>
    </row>
    <row r="2" spans="1:18" x14ac:dyDescent="0.2">
      <c r="A2" s="642"/>
      <c r="B2" s="643"/>
      <c r="C2" s="643"/>
      <c r="D2" s="644"/>
      <c r="E2" s="24"/>
      <c r="F2" s="28"/>
      <c r="G2" s="28"/>
      <c r="H2" s="26"/>
      <c r="I2" s="28" t="s">
        <v>62</v>
      </c>
      <c r="J2" s="28"/>
      <c r="K2" s="28"/>
      <c r="L2" s="659"/>
      <c r="M2" s="661"/>
      <c r="N2" s="663"/>
      <c r="O2" s="661"/>
      <c r="P2" s="661"/>
      <c r="Q2" s="661"/>
      <c r="R2" s="665"/>
    </row>
    <row r="3" spans="1:18" x14ac:dyDescent="0.2">
      <c r="A3" s="642"/>
      <c r="B3" s="643"/>
      <c r="C3" s="643"/>
      <c r="D3" s="644"/>
      <c r="E3" s="24"/>
      <c r="F3" s="28"/>
      <c r="G3" s="28"/>
      <c r="H3" s="32"/>
      <c r="I3" s="28" t="s">
        <v>65</v>
      </c>
      <c r="J3" s="28"/>
      <c r="K3" s="28"/>
      <c r="L3" s="659" t="str">
        <f>Résultats!A46</f>
        <v>Q1</v>
      </c>
      <c r="M3" s="668">
        <f>Résultats!B46</f>
        <v>44688</v>
      </c>
      <c r="N3" s="661">
        <f>Résultats!C46</f>
        <v>0</v>
      </c>
      <c r="O3" s="661">
        <f>Résultats!D46</f>
        <v>0</v>
      </c>
      <c r="P3" s="661" t="str">
        <f>Résultats!E46</f>
        <v>BYE</v>
      </c>
      <c r="Q3" s="661" t="s">
        <v>300</v>
      </c>
      <c r="R3" s="665"/>
    </row>
    <row r="4" spans="1:18" ht="13.5" thickBot="1" x14ac:dyDescent="0.25">
      <c r="A4" s="642"/>
      <c r="B4" s="643"/>
      <c r="C4" s="643"/>
      <c r="D4" s="644"/>
      <c r="E4" s="24"/>
      <c r="F4" s="28"/>
      <c r="G4" s="28"/>
      <c r="H4" s="28"/>
      <c r="I4" s="28"/>
      <c r="J4" s="28"/>
      <c r="K4" s="28"/>
      <c r="L4" s="672"/>
      <c r="M4" s="669"/>
      <c r="N4" s="670"/>
      <c r="O4" s="670"/>
      <c r="P4" s="670"/>
      <c r="Q4" s="670"/>
      <c r="R4" s="671"/>
    </row>
    <row r="5" spans="1:18" ht="13.5" thickBot="1" x14ac:dyDescent="0.25">
      <c r="A5" s="645"/>
      <c r="B5" s="646"/>
      <c r="C5" s="646"/>
      <c r="D5" s="647"/>
      <c r="E5" s="24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31"/>
    </row>
    <row r="6" spans="1:18" x14ac:dyDescent="0.2">
      <c r="A6" s="24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31"/>
    </row>
    <row r="7" spans="1:18" x14ac:dyDescent="0.2">
      <c r="A7" s="248"/>
      <c r="B7" s="28"/>
      <c r="C7" s="28"/>
      <c r="D7" s="28"/>
      <c r="E7" s="28"/>
      <c r="F7" s="28"/>
      <c r="G7" s="28"/>
      <c r="H7" s="32" t="s">
        <v>68</v>
      </c>
      <c r="I7" s="32" t="s">
        <v>69</v>
      </c>
      <c r="J7" s="32" t="s">
        <v>70</v>
      </c>
      <c r="K7" s="32" t="s">
        <v>71</v>
      </c>
      <c r="L7" s="32" t="s">
        <v>72</v>
      </c>
      <c r="M7" s="32" t="s">
        <v>73</v>
      </c>
      <c r="N7" s="32" t="s">
        <v>74</v>
      </c>
      <c r="O7" s="40" t="s">
        <v>75</v>
      </c>
      <c r="P7" s="40"/>
      <c r="Q7" s="40" t="s">
        <v>76</v>
      </c>
      <c r="R7" s="251"/>
    </row>
    <row r="8" spans="1:18" ht="19.149999999999999" customHeight="1" x14ac:dyDescent="0.2">
      <c r="A8" s="248"/>
      <c r="B8" s="41" t="s">
        <v>77</v>
      </c>
      <c r="C8" s="42" t="str">
        <f>Résultats!E46</f>
        <v>BYE</v>
      </c>
      <c r="D8" s="43"/>
      <c r="E8" s="43"/>
      <c r="F8" s="44"/>
      <c r="G8" s="28"/>
      <c r="H8" s="32">
        <v>1</v>
      </c>
      <c r="I8" s="32" t="s">
        <v>78</v>
      </c>
      <c r="J8" s="32"/>
      <c r="K8" s="32"/>
      <c r="L8" s="32"/>
      <c r="M8" s="32"/>
      <c r="N8" s="32"/>
      <c r="O8" s="45"/>
      <c r="P8" s="46"/>
      <c r="Q8" s="45"/>
      <c r="R8" s="252"/>
    </row>
    <row r="9" spans="1:18" ht="19.149999999999999" customHeight="1" x14ac:dyDescent="0.2">
      <c r="A9" s="248"/>
      <c r="B9" s="47" t="s">
        <v>79</v>
      </c>
      <c r="C9" s="48" t="str">
        <f>VLOOKUP(C8,clubs,2,TRUE)</f>
        <v>LX058</v>
      </c>
      <c r="D9" s="657" t="s">
        <v>264</v>
      </c>
      <c r="E9" s="657"/>
      <c r="F9" s="49"/>
      <c r="G9" s="28"/>
      <c r="H9" s="32">
        <v>2</v>
      </c>
      <c r="I9" s="32" t="s">
        <v>80</v>
      </c>
      <c r="J9" s="32"/>
      <c r="K9" s="32"/>
      <c r="L9" s="32"/>
      <c r="M9" s="32"/>
      <c r="N9" s="32"/>
      <c r="O9" s="45"/>
      <c r="P9" s="46"/>
      <c r="Q9" s="45"/>
      <c r="R9" s="252"/>
    </row>
    <row r="10" spans="1:18" ht="19.149999999999999" customHeight="1" x14ac:dyDescent="0.2">
      <c r="A10" s="248"/>
      <c r="B10" s="50" t="s">
        <v>81</v>
      </c>
      <c r="C10" s="51"/>
      <c r="D10" s="52"/>
      <c r="E10" s="52" t="s">
        <v>261</v>
      </c>
      <c r="F10" s="52" t="s">
        <v>82</v>
      </c>
      <c r="G10" s="28"/>
      <c r="H10" s="32">
        <v>3</v>
      </c>
      <c r="I10" s="32" t="s">
        <v>83</v>
      </c>
      <c r="J10" s="32"/>
      <c r="K10" s="32"/>
      <c r="L10" s="32"/>
      <c r="M10" s="32"/>
      <c r="N10" s="32"/>
      <c r="O10" s="45"/>
      <c r="P10" s="53"/>
      <c r="Q10" s="45"/>
      <c r="R10" s="253"/>
    </row>
    <row r="11" spans="1:18" ht="19.149999999999999" customHeight="1" x14ac:dyDescent="0.2">
      <c r="A11" s="248"/>
      <c r="B11" s="54"/>
      <c r="C11" s="55"/>
      <c r="D11" s="52"/>
      <c r="E11" s="181" t="e">
        <f>VLOOKUP(C$8,joueurs3,3,FALSE)</f>
        <v>#N/A</v>
      </c>
      <c r="F11" s="52"/>
      <c r="G11" s="28"/>
      <c r="H11" s="32">
        <v>4</v>
      </c>
      <c r="I11" s="32" t="s">
        <v>84</v>
      </c>
      <c r="J11" s="32"/>
      <c r="K11" s="32"/>
      <c r="L11" s="32"/>
      <c r="M11" s="32"/>
      <c r="N11" s="32"/>
      <c r="O11" s="45"/>
      <c r="P11" s="46"/>
      <c r="Q11" s="45"/>
      <c r="R11" s="252"/>
    </row>
    <row r="12" spans="1:18" ht="19.149999999999999" customHeight="1" x14ac:dyDescent="0.2">
      <c r="A12" s="248"/>
      <c r="B12" s="54"/>
      <c r="C12" s="55"/>
      <c r="D12" s="52"/>
      <c r="E12" s="181" t="e">
        <f>VLOOKUP(C$8,joueurs3,4,FALSE)</f>
        <v>#N/A</v>
      </c>
      <c r="F12" s="52"/>
      <c r="G12" s="28"/>
      <c r="H12" s="32">
        <v>5</v>
      </c>
      <c r="I12" s="32" t="s">
        <v>85</v>
      </c>
      <c r="J12" s="32"/>
      <c r="K12" s="32"/>
      <c r="L12" s="32"/>
      <c r="M12" s="32"/>
      <c r="N12" s="32"/>
      <c r="O12" s="45"/>
      <c r="P12" s="46"/>
      <c r="Q12" s="45"/>
      <c r="R12" s="252"/>
    </row>
    <row r="13" spans="1:18" ht="19.149999999999999" customHeight="1" x14ac:dyDescent="0.2">
      <c r="A13" s="248"/>
      <c r="B13" s="54"/>
      <c r="C13" s="55"/>
      <c r="D13" s="52"/>
      <c r="E13" s="181" t="e">
        <f>VLOOKUP(C$8,joueurs3,5,FALSE)</f>
        <v>#N/A</v>
      </c>
      <c r="F13" s="52"/>
      <c r="G13" s="28"/>
      <c r="H13" s="32">
        <v>6</v>
      </c>
      <c r="I13" s="32" t="s">
        <v>86</v>
      </c>
      <c r="J13" s="32"/>
      <c r="K13" s="32"/>
      <c r="L13" s="32"/>
      <c r="M13" s="32"/>
      <c r="N13" s="32"/>
      <c r="O13" s="45"/>
      <c r="P13" s="46"/>
      <c r="Q13" s="45"/>
      <c r="R13" s="252"/>
    </row>
    <row r="14" spans="1:18" ht="19.149999999999999" customHeight="1" x14ac:dyDescent="0.2">
      <c r="A14" s="248"/>
      <c r="B14" s="54"/>
      <c r="C14" s="55"/>
      <c r="D14" s="52"/>
      <c r="E14" s="181" t="e">
        <f>VLOOKUP(C$8,joueurs3,6,FALSE)</f>
        <v>#N/A</v>
      </c>
      <c r="F14" s="52"/>
      <c r="G14" s="28"/>
      <c r="H14" s="32">
        <v>7</v>
      </c>
      <c r="I14" s="32" t="s">
        <v>87</v>
      </c>
      <c r="J14" s="32"/>
      <c r="K14" s="32"/>
      <c r="L14" s="32"/>
      <c r="M14" s="32"/>
      <c r="N14" s="32"/>
      <c r="O14" s="45"/>
      <c r="P14" s="46"/>
      <c r="Q14" s="45"/>
      <c r="R14" s="252"/>
    </row>
    <row r="15" spans="1:18" ht="19.149999999999999" customHeight="1" x14ac:dyDescent="0.2">
      <c r="A15" s="248"/>
      <c r="B15" s="28"/>
      <c r="C15" s="28"/>
      <c r="D15" s="28"/>
      <c r="E15" s="28"/>
      <c r="F15" s="28"/>
      <c r="G15" s="28"/>
      <c r="H15" s="32">
        <v>8</v>
      </c>
      <c r="I15" s="32" t="s">
        <v>88</v>
      </c>
      <c r="J15" s="32"/>
      <c r="K15" s="32"/>
      <c r="L15" s="32"/>
      <c r="M15" s="32"/>
      <c r="N15" s="32"/>
      <c r="O15" s="45"/>
      <c r="P15" s="46"/>
      <c r="Q15" s="45"/>
      <c r="R15" s="252"/>
    </row>
    <row r="16" spans="1:18" ht="19.149999999999999" customHeight="1" x14ac:dyDescent="0.2">
      <c r="A16" s="248"/>
      <c r="B16" s="41" t="s">
        <v>89</v>
      </c>
      <c r="C16" s="42" t="str">
        <f>Résultats!F46</f>
        <v>V F</v>
      </c>
      <c r="D16" s="43"/>
      <c r="E16" s="43"/>
      <c r="F16" s="44"/>
      <c r="G16" s="28"/>
      <c r="H16" s="32">
        <v>9</v>
      </c>
      <c r="I16" s="32" t="s">
        <v>90</v>
      </c>
      <c r="J16" s="32"/>
      <c r="K16" s="32"/>
      <c r="L16" s="32"/>
      <c r="M16" s="32"/>
      <c r="N16" s="32"/>
      <c r="O16" s="45"/>
      <c r="P16" s="46"/>
      <c r="Q16" s="45"/>
      <c r="R16" s="252"/>
    </row>
    <row r="17" spans="1:18" ht="19.149999999999999" customHeight="1" x14ac:dyDescent="0.2">
      <c r="A17" s="248"/>
      <c r="B17" s="47" t="s">
        <v>79</v>
      </c>
      <c r="C17" s="48" t="str">
        <f>VLOOKUP(C16,clubs,2,TRUE)</f>
        <v>LX003</v>
      </c>
      <c r="D17" s="657" t="s">
        <v>264</v>
      </c>
      <c r="E17" s="657"/>
      <c r="F17" s="49"/>
      <c r="G17" s="28"/>
      <c r="H17" s="32">
        <v>10</v>
      </c>
      <c r="I17" s="32" t="s">
        <v>60</v>
      </c>
      <c r="J17" s="32"/>
      <c r="K17" s="32"/>
      <c r="L17" s="32"/>
      <c r="M17" s="32"/>
      <c r="N17" s="32"/>
      <c r="O17" s="45"/>
      <c r="P17" s="46"/>
      <c r="Q17" s="45"/>
      <c r="R17" s="252"/>
    </row>
    <row r="18" spans="1:18" ht="19.149999999999999" customHeight="1" x14ac:dyDescent="0.2">
      <c r="A18" s="248"/>
      <c r="B18" s="50" t="s">
        <v>81</v>
      </c>
      <c r="C18" s="51"/>
      <c r="D18" s="52"/>
      <c r="E18" s="52" t="s">
        <v>261</v>
      </c>
      <c r="F18" s="52" t="s">
        <v>82</v>
      </c>
      <c r="G18" s="28"/>
      <c r="H18" s="32">
        <v>11</v>
      </c>
      <c r="I18" s="32" t="s">
        <v>91</v>
      </c>
      <c r="J18" s="32"/>
      <c r="K18" s="32"/>
      <c r="L18" s="32"/>
      <c r="M18" s="32"/>
      <c r="N18" s="32"/>
      <c r="O18" s="45"/>
      <c r="P18" s="46"/>
      <c r="Q18" s="45"/>
      <c r="R18" s="252"/>
    </row>
    <row r="19" spans="1:18" ht="19.149999999999999" customHeight="1" x14ac:dyDescent="0.2">
      <c r="A19" s="248"/>
      <c r="B19" s="54"/>
      <c r="C19" s="55"/>
      <c r="D19" s="52"/>
      <c r="E19" s="181" t="e">
        <f>VLOOKUP(C$16,joueurs3,3,FALSE)</f>
        <v>#N/A</v>
      </c>
      <c r="F19" s="52"/>
      <c r="G19" s="28"/>
      <c r="H19" s="32">
        <v>12</v>
      </c>
      <c r="I19" s="32" t="s">
        <v>59</v>
      </c>
      <c r="J19" s="32"/>
      <c r="K19" s="32"/>
      <c r="L19" s="32"/>
      <c r="M19" s="32"/>
      <c r="N19" s="32"/>
      <c r="O19" s="45"/>
      <c r="P19" s="46"/>
      <c r="Q19" s="45"/>
      <c r="R19" s="252"/>
    </row>
    <row r="20" spans="1:18" ht="19.149999999999999" customHeight="1" x14ac:dyDescent="0.2">
      <c r="A20" s="248"/>
      <c r="B20" s="54"/>
      <c r="C20" s="55"/>
      <c r="D20" s="52"/>
      <c r="E20" s="181" t="e">
        <f>VLOOKUP(C$16,joueurs3,4,FALSE)</f>
        <v>#N/A</v>
      </c>
      <c r="F20" s="52"/>
      <c r="G20" s="28"/>
      <c r="H20" s="32">
        <v>13</v>
      </c>
      <c r="I20" s="32" t="s">
        <v>92</v>
      </c>
      <c r="J20" s="32"/>
      <c r="K20" s="32"/>
      <c r="L20" s="32"/>
      <c r="M20" s="32"/>
      <c r="N20" s="32"/>
      <c r="O20" s="45"/>
      <c r="P20" s="46"/>
      <c r="Q20" s="45"/>
      <c r="R20" s="252"/>
    </row>
    <row r="21" spans="1:18" ht="19.149999999999999" customHeight="1" x14ac:dyDescent="0.2">
      <c r="A21" s="248"/>
      <c r="B21" s="54"/>
      <c r="C21" s="55"/>
      <c r="D21" s="52"/>
      <c r="E21" s="181" t="e">
        <f>VLOOKUP(C$16,joueurs3,5,FALSE)</f>
        <v>#N/A</v>
      </c>
      <c r="F21" s="52"/>
      <c r="G21" s="28"/>
      <c r="H21" s="32">
        <v>14</v>
      </c>
      <c r="I21" s="32" t="s">
        <v>93</v>
      </c>
      <c r="J21" s="32"/>
      <c r="K21" s="32"/>
      <c r="L21" s="32"/>
      <c r="M21" s="32"/>
      <c r="N21" s="32"/>
      <c r="O21" s="45"/>
      <c r="P21" s="46"/>
      <c r="Q21" s="45"/>
      <c r="R21" s="252"/>
    </row>
    <row r="22" spans="1:18" ht="19.149999999999999" customHeight="1" x14ac:dyDescent="0.2">
      <c r="A22" s="248"/>
      <c r="B22" s="54"/>
      <c r="C22" s="55"/>
      <c r="D22" s="52"/>
      <c r="E22" s="181" t="e">
        <f>VLOOKUP(C$16,joueurs3,6,FALSE)</f>
        <v>#N/A</v>
      </c>
      <c r="F22" s="52"/>
      <c r="G22" s="28"/>
      <c r="H22" s="32">
        <v>15</v>
      </c>
      <c r="I22" s="32" t="s">
        <v>94</v>
      </c>
      <c r="J22" s="32"/>
      <c r="K22" s="32"/>
      <c r="L22" s="32"/>
      <c r="M22" s="32"/>
      <c r="N22" s="32"/>
      <c r="O22" s="45"/>
      <c r="P22" s="46"/>
      <c r="Q22" s="45"/>
      <c r="R22" s="252"/>
    </row>
    <row r="23" spans="1:18" ht="19.149999999999999" customHeight="1" x14ac:dyDescent="0.2">
      <c r="A23" s="248"/>
      <c r="B23" s="28"/>
      <c r="C23" s="28"/>
      <c r="D23" s="28"/>
      <c r="E23" s="28"/>
      <c r="F23" s="28"/>
      <c r="G23" s="28"/>
      <c r="H23" s="32">
        <v>16</v>
      </c>
      <c r="I23" s="32" t="s">
        <v>95</v>
      </c>
      <c r="J23" s="32"/>
      <c r="K23" s="32"/>
      <c r="L23" s="32"/>
      <c r="M23" s="32"/>
      <c r="N23" s="32"/>
      <c r="O23" s="45"/>
      <c r="P23" s="46"/>
      <c r="Q23" s="45"/>
      <c r="R23" s="252"/>
    </row>
    <row r="24" spans="1:18" ht="19.149999999999999" customHeight="1" thickBot="1" x14ac:dyDescent="0.25">
      <c r="A24" s="24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1"/>
    </row>
    <row r="25" spans="1:18" ht="19.149999999999999" customHeight="1" thickBot="1" x14ac:dyDescent="0.25">
      <c r="A25" s="248"/>
      <c r="B25" s="41" t="s">
        <v>96</v>
      </c>
      <c r="C25" s="43" t="s">
        <v>97</v>
      </c>
      <c r="D25" s="43"/>
      <c r="E25" s="43"/>
      <c r="F25" s="43" t="s">
        <v>98</v>
      </c>
      <c r="G25" s="43"/>
      <c r="H25" s="44"/>
      <c r="I25" s="28"/>
      <c r="J25" s="28"/>
      <c r="K25" s="28"/>
      <c r="L25" s="28"/>
      <c r="M25" s="56" t="s">
        <v>99</v>
      </c>
      <c r="N25" s="57"/>
      <c r="O25" s="56" t="s">
        <v>100</v>
      </c>
      <c r="P25" s="58"/>
      <c r="Q25" s="56"/>
      <c r="R25" s="57"/>
    </row>
    <row r="26" spans="1:18" ht="19.149999999999999" customHeight="1" x14ac:dyDescent="0.2">
      <c r="A26" s="248"/>
      <c r="B26" s="47" t="s">
        <v>101</v>
      </c>
      <c r="C26" s="48" t="s">
        <v>97</v>
      </c>
      <c r="D26" s="48"/>
      <c r="E26" s="48"/>
      <c r="F26" s="48"/>
      <c r="G26" s="48"/>
      <c r="H26" s="49"/>
      <c r="I26" s="28"/>
      <c r="J26" s="28"/>
      <c r="K26" s="28"/>
      <c r="L26" s="28"/>
      <c r="M26" s="28"/>
      <c r="N26" s="28"/>
      <c r="O26" s="28"/>
      <c r="P26" s="28"/>
      <c r="Q26" s="28"/>
      <c r="R26" s="31"/>
    </row>
    <row r="27" spans="1:18" ht="19.149999999999999" customHeight="1" x14ac:dyDescent="0.2">
      <c r="A27" s="248"/>
      <c r="B27" s="41" t="s">
        <v>102</v>
      </c>
      <c r="C27" s="43" t="s">
        <v>97</v>
      </c>
      <c r="D27" s="43"/>
      <c r="E27" s="43"/>
      <c r="F27" s="43" t="s">
        <v>98</v>
      </c>
      <c r="G27" s="43"/>
      <c r="H27" s="44"/>
      <c r="I27" s="28"/>
      <c r="J27" s="28"/>
      <c r="K27" s="28"/>
      <c r="L27" s="28"/>
      <c r="M27" s="28" t="s">
        <v>103</v>
      </c>
      <c r="N27" s="28"/>
      <c r="O27" s="28"/>
      <c r="P27" s="28"/>
      <c r="Q27" s="28"/>
      <c r="R27" s="31"/>
    </row>
    <row r="28" spans="1:18" ht="19.149999999999999" customHeight="1" x14ac:dyDescent="0.2">
      <c r="A28" s="248"/>
      <c r="B28" s="47" t="s">
        <v>101</v>
      </c>
      <c r="C28" s="48" t="s">
        <v>97</v>
      </c>
      <c r="D28" s="48"/>
      <c r="E28" s="48"/>
      <c r="F28" s="48"/>
      <c r="G28" s="48"/>
      <c r="H28" s="49"/>
      <c r="I28" s="28"/>
      <c r="J28" s="28"/>
      <c r="K28" s="28"/>
      <c r="L28" s="28"/>
      <c r="M28" s="28"/>
      <c r="N28" s="28"/>
      <c r="O28" s="28"/>
      <c r="P28" s="28"/>
      <c r="Q28" s="28"/>
      <c r="R28" s="31"/>
    </row>
    <row r="29" spans="1:18" x14ac:dyDescent="0.2">
      <c r="A29" s="24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1"/>
    </row>
    <row r="30" spans="1:18" ht="13.5" thickBot="1" x14ac:dyDescent="0.25">
      <c r="A30" s="249"/>
      <c r="B30" s="35" t="s">
        <v>104</v>
      </c>
      <c r="C30" s="35" t="s">
        <v>281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1:18" ht="13.5" thickBot="1" x14ac:dyDescent="0.25">
      <c r="A31" s="245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7"/>
    </row>
    <row r="32" spans="1:18" x14ac:dyDescent="0.2">
      <c r="A32" s="648" t="s">
        <v>297</v>
      </c>
      <c r="B32" s="649"/>
      <c r="C32" s="649"/>
      <c r="D32" s="650"/>
      <c r="E32" s="24"/>
      <c r="F32" s="28"/>
      <c r="G32" s="28"/>
      <c r="H32" s="28"/>
      <c r="I32" s="28"/>
      <c r="J32" s="28"/>
      <c r="K32" s="28"/>
      <c r="L32" s="658" t="s">
        <v>64</v>
      </c>
      <c r="M32" s="660" t="s">
        <v>3</v>
      </c>
      <c r="N32" s="662" t="s">
        <v>4</v>
      </c>
      <c r="O32" s="660" t="s">
        <v>282</v>
      </c>
      <c r="P32" s="660"/>
      <c r="Q32" s="660" t="s">
        <v>298</v>
      </c>
      <c r="R32" s="664"/>
    </row>
    <row r="33" spans="1:18" x14ac:dyDescent="0.2">
      <c r="A33" s="651"/>
      <c r="B33" s="652"/>
      <c r="C33" s="652"/>
      <c r="D33" s="653"/>
      <c r="E33" s="24"/>
      <c r="F33" s="28"/>
      <c r="G33" s="28"/>
      <c r="H33" s="26"/>
      <c r="I33" s="28" t="s">
        <v>62</v>
      </c>
      <c r="J33" s="28"/>
      <c r="K33" s="28"/>
      <c r="L33" s="659"/>
      <c r="M33" s="661"/>
      <c r="N33" s="663"/>
      <c r="O33" s="661"/>
      <c r="P33" s="661"/>
      <c r="Q33" s="661"/>
      <c r="R33" s="665"/>
    </row>
    <row r="34" spans="1:18" x14ac:dyDescent="0.2">
      <c r="A34" s="651"/>
      <c r="B34" s="652"/>
      <c r="C34" s="652"/>
      <c r="D34" s="653"/>
      <c r="E34" s="24"/>
      <c r="F34" s="28"/>
      <c r="G34" s="28"/>
      <c r="H34" s="32"/>
      <c r="I34" s="28" t="s">
        <v>65</v>
      </c>
      <c r="J34" s="28"/>
      <c r="K34" s="28"/>
      <c r="L34" s="659" t="str">
        <f>Résultats!A47</f>
        <v>Q2</v>
      </c>
      <c r="M34" s="668">
        <f>Résultats!B47</f>
        <v>44688</v>
      </c>
      <c r="N34" s="661" t="str">
        <f>Résultats!C47</f>
        <v>9h00</v>
      </c>
      <c r="O34" s="661">
        <f>Résultats!D47</f>
        <v>0</v>
      </c>
      <c r="P34" s="661" t="str">
        <f>Résultats!E47</f>
        <v>V A</v>
      </c>
      <c r="Q34" s="661" t="s">
        <v>300</v>
      </c>
      <c r="R34" s="665"/>
    </row>
    <row r="35" spans="1:18" ht="13.5" thickBot="1" x14ac:dyDescent="0.25">
      <c r="A35" s="651"/>
      <c r="B35" s="652"/>
      <c r="C35" s="652"/>
      <c r="D35" s="653"/>
      <c r="E35" s="24"/>
      <c r="F35" s="28"/>
      <c r="G35" s="28"/>
      <c r="H35" s="28"/>
      <c r="I35" s="28"/>
      <c r="J35" s="28"/>
      <c r="K35" s="28"/>
      <c r="L35" s="672"/>
      <c r="M35" s="669"/>
      <c r="N35" s="670"/>
      <c r="O35" s="670"/>
      <c r="P35" s="670"/>
      <c r="Q35" s="670"/>
      <c r="R35" s="671"/>
    </row>
    <row r="36" spans="1:18" ht="13.5" thickBot="1" x14ac:dyDescent="0.25">
      <c r="A36" s="654"/>
      <c r="B36" s="655"/>
      <c r="C36" s="655"/>
      <c r="D36" s="656"/>
      <c r="E36" s="24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1"/>
    </row>
    <row r="37" spans="1:18" x14ac:dyDescent="0.2">
      <c r="A37" s="24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31"/>
    </row>
    <row r="38" spans="1:18" x14ac:dyDescent="0.2">
      <c r="A38" s="248"/>
      <c r="B38" s="28"/>
      <c r="C38" s="28"/>
      <c r="D38" s="28"/>
      <c r="E38" s="28"/>
      <c r="F38" s="28"/>
      <c r="G38" s="28"/>
      <c r="H38" s="32" t="s">
        <v>68</v>
      </c>
      <c r="I38" s="32" t="s">
        <v>69</v>
      </c>
      <c r="J38" s="32" t="s">
        <v>70</v>
      </c>
      <c r="K38" s="32" t="s">
        <v>71</v>
      </c>
      <c r="L38" s="32" t="s">
        <v>72</v>
      </c>
      <c r="M38" s="32" t="s">
        <v>73</v>
      </c>
      <c r="N38" s="32" t="s">
        <v>74</v>
      </c>
      <c r="O38" s="40" t="s">
        <v>75</v>
      </c>
      <c r="P38" s="40"/>
      <c r="Q38" s="40" t="s">
        <v>76</v>
      </c>
      <c r="R38" s="251"/>
    </row>
    <row r="39" spans="1:18" ht="19.149999999999999" customHeight="1" x14ac:dyDescent="0.2">
      <c r="A39" s="248"/>
      <c r="B39" s="41" t="s">
        <v>77</v>
      </c>
      <c r="C39" s="42" t="str">
        <f>Résultats!E47</f>
        <v>V A</v>
      </c>
      <c r="D39" s="43"/>
      <c r="E39" s="43"/>
      <c r="F39" s="44"/>
      <c r="G39" s="28"/>
      <c r="H39" s="32">
        <v>1</v>
      </c>
      <c r="I39" s="32" t="s">
        <v>78</v>
      </c>
      <c r="J39" s="32"/>
      <c r="K39" s="32"/>
      <c r="L39" s="32"/>
      <c r="M39" s="32"/>
      <c r="N39" s="32"/>
      <c r="O39" s="45"/>
      <c r="P39" s="46"/>
      <c r="Q39" s="45"/>
      <c r="R39" s="252"/>
    </row>
    <row r="40" spans="1:18" ht="19.149999999999999" customHeight="1" x14ac:dyDescent="0.2">
      <c r="A40" s="248"/>
      <c r="B40" s="47" t="s">
        <v>79</v>
      </c>
      <c r="C40" s="48" t="str">
        <f>VLOOKUP(C39,clubs,2,TRUE)</f>
        <v>LX003</v>
      </c>
      <c r="D40" s="657" t="s">
        <v>264</v>
      </c>
      <c r="E40" s="657"/>
      <c r="F40" s="49"/>
      <c r="G40" s="28"/>
      <c r="H40" s="32">
        <v>2</v>
      </c>
      <c r="I40" s="32" t="s">
        <v>80</v>
      </c>
      <c r="J40" s="32"/>
      <c r="K40" s="32"/>
      <c r="L40" s="32"/>
      <c r="M40" s="32"/>
      <c r="N40" s="32"/>
      <c r="O40" s="45"/>
      <c r="P40" s="46"/>
      <c r="Q40" s="45"/>
      <c r="R40" s="252"/>
    </row>
    <row r="41" spans="1:18" ht="19.149999999999999" customHeight="1" x14ac:dyDescent="0.2">
      <c r="A41" s="248"/>
      <c r="B41" s="50" t="s">
        <v>81</v>
      </c>
      <c r="C41" s="51"/>
      <c r="D41" s="52"/>
      <c r="E41" s="52" t="s">
        <v>261</v>
      </c>
      <c r="F41" s="52" t="s">
        <v>82</v>
      </c>
      <c r="G41" s="28"/>
      <c r="H41" s="32">
        <v>3</v>
      </c>
      <c r="I41" s="32" t="s">
        <v>83</v>
      </c>
      <c r="J41" s="32"/>
      <c r="K41" s="32"/>
      <c r="L41" s="32"/>
      <c r="M41" s="32"/>
      <c r="N41" s="32"/>
      <c r="O41" s="45"/>
      <c r="P41" s="53"/>
      <c r="Q41" s="45"/>
      <c r="R41" s="253"/>
    </row>
    <row r="42" spans="1:18" ht="19.149999999999999" customHeight="1" x14ac:dyDescent="0.2">
      <c r="A42" s="248"/>
      <c r="B42" s="54"/>
      <c r="C42" s="55"/>
      <c r="D42" s="52"/>
      <c r="E42" s="181" t="e">
        <f>VLOOKUP(C$39,joueurs3,3,FALSE)</f>
        <v>#N/A</v>
      </c>
      <c r="F42" s="52"/>
      <c r="G42" s="28"/>
      <c r="H42" s="32">
        <v>4</v>
      </c>
      <c r="I42" s="32" t="s">
        <v>84</v>
      </c>
      <c r="J42" s="32"/>
      <c r="K42" s="32"/>
      <c r="L42" s="32"/>
      <c r="M42" s="32"/>
      <c r="N42" s="32"/>
      <c r="O42" s="45"/>
      <c r="P42" s="46"/>
      <c r="Q42" s="45"/>
      <c r="R42" s="252"/>
    </row>
    <row r="43" spans="1:18" ht="19.149999999999999" customHeight="1" x14ac:dyDescent="0.2">
      <c r="A43" s="248"/>
      <c r="B43" s="54"/>
      <c r="C43" s="55"/>
      <c r="D43" s="52"/>
      <c r="E43" s="181" t="e">
        <f>VLOOKUP(C$39,joueurs3,4,FALSE)</f>
        <v>#N/A</v>
      </c>
      <c r="F43" s="52"/>
      <c r="G43" s="28"/>
      <c r="H43" s="32">
        <v>5</v>
      </c>
      <c r="I43" s="32" t="s">
        <v>85</v>
      </c>
      <c r="J43" s="32"/>
      <c r="K43" s="32"/>
      <c r="L43" s="32"/>
      <c r="M43" s="32"/>
      <c r="N43" s="32"/>
      <c r="O43" s="45"/>
      <c r="P43" s="46"/>
      <c r="Q43" s="45"/>
      <c r="R43" s="252"/>
    </row>
    <row r="44" spans="1:18" ht="19.149999999999999" customHeight="1" x14ac:dyDescent="0.2">
      <c r="A44" s="248"/>
      <c r="B44" s="54"/>
      <c r="C44" s="55"/>
      <c r="D44" s="52"/>
      <c r="E44" s="181" t="e">
        <f>VLOOKUP(C$39,joueurs3,5,FALSE)</f>
        <v>#N/A</v>
      </c>
      <c r="F44" s="52"/>
      <c r="G44" s="28"/>
      <c r="H44" s="32">
        <v>6</v>
      </c>
      <c r="I44" s="32" t="s">
        <v>86</v>
      </c>
      <c r="J44" s="32"/>
      <c r="K44" s="32"/>
      <c r="L44" s="32"/>
      <c r="M44" s="32"/>
      <c r="N44" s="32"/>
      <c r="O44" s="45"/>
      <c r="P44" s="46"/>
      <c r="Q44" s="45"/>
      <c r="R44" s="252"/>
    </row>
    <row r="45" spans="1:18" ht="19.149999999999999" customHeight="1" x14ac:dyDescent="0.2">
      <c r="A45" s="248"/>
      <c r="B45" s="54"/>
      <c r="C45" s="55"/>
      <c r="D45" s="52"/>
      <c r="E45" s="181" t="e">
        <f>VLOOKUP(C$39,joueurs3,6,FALSE)</f>
        <v>#N/A</v>
      </c>
      <c r="F45" s="52"/>
      <c r="G45" s="28"/>
      <c r="H45" s="32">
        <v>7</v>
      </c>
      <c r="I45" s="32" t="s">
        <v>87</v>
      </c>
      <c r="J45" s="32"/>
      <c r="K45" s="32"/>
      <c r="L45" s="32"/>
      <c r="M45" s="32"/>
      <c r="N45" s="32"/>
      <c r="O45" s="45"/>
      <c r="P45" s="46"/>
      <c r="Q45" s="45"/>
      <c r="R45" s="252"/>
    </row>
    <row r="46" spans="1:18" ht="19.149999999999999" customHeight="1" x14ac:dyDescent="0.2">
      <c r="A46" s="248"/>
      <c r="B46" s="28"/>
      <c r="C46" s="28"/>
      <c r="D46" s="28"/>
      <c r="E46" s="28"/>
      <c r="F46" s="28"/>
      <c r="G46" s="28"/>
      <c r="H46" s="32">
        <v>8</v>
      </c>
      <c r="I46" s="32" t="s">
        <v>88</v>
      </c>
      <c r="J46" s="32"/>
      <c r="K46" s="32"/>
      <c r="L46" s="32"/>
      <c r="M46" s="32"/>
      <c r="N46" s="32"/>
      <c r="O46" s="45"/>
      <c r="P46" s="46"/>
      <c r="Q46" s="45"/>
      <c r="R46" s="252"/>
    </row>
    <row r="47" spans="1:18" ht="19.149999999999999" customHeight="1" x14ac:dyDescent="0.2">
      <c r="A47" s="248"/>
      <c r="B47" s="41" t="s">
        <v>89</v>
      </c>
      <c r="C47" s="42" t="str">
        <f>Résultats!F47</f>
        <v>V E</v>
      </c>
      <c r="D47" s="43"/>
      <c r="E47" s="43"/>
      <c r="F47" s="44"/>
      <c r="G47" s="28"/>
      <c r="H47" s="32">
        <v>9</v>
      </c>
      <c r="I47" s="32" t="s">
        <v>90</v>
      </c>
      <c r="J47" s="32"/>
      <c r="K47" s="32"/>
      <c r="L47" s="32"/>
      <c r="M47" s="32"/>
      <c r="N47" s="32"/>
      <c r="O47" s="45"/>
      <c r="P47" s="46"/>
      <c r="Q47" s="45"/>
      <c r="R47" s="252"/>
    </row>
    <row r="48" spans="1:18" ht="19.149999999999999" customHeight="1" x14ac:dyDescent="0.2">
      <c r="A48" s="248"/>
      <c r="B48" s="47" t="s">
        <v>79</v>
      </c>
      <c r="C48" s="48" t="str">
        <f>VLOOKUP(C47,clubs,2,TRUE)</f>
        <v>LX003</v>
      </c>
      <c r="D48" s="657" t="s">
        <v>264</v>
      </c>
      <c r="E48" s="657"/>
      <c r="F48" s="49"/>
      <c r="G48" s="28"/>
      <c r="H48" s="32">
        <v>10</v>
      </c>
      <c r="I48" s="32" t="s">
        <v>60</v>
      </c>
      <c r="J48" s="32"/>
      <c r="K48" s="32"/>
      <c r="L48" s="32"/>
      <c r="M48" s="32"/>
      <c r="N48" s="32"/>
      <c r="O48" s="45"/>
      <c r="P48" s="46"/>
      <c r="Q48" s="45"/>
      <c r="R48" s="252"/>
    </row>
    <row r="49" spans="1:18" ht="19.149999999999999" customHeight="1" x14ac:dyDescent="0.2">
      <c r="A49" s="248"/>
      <c r="B49" s="50" t="s">
        <v>81</v>
      </c>
      <c r="C49" s="51"/>
      <c r="D49" s="52"/>
      <c r="E49" s="52" t="s">
        <v>261</v>
      </c>
      <c r="F49" s="52" t="s">
        <v>82</v>
      </c>
      <c r="G49" s="28"/>
      <c r="H49" s="32">
        <v>11</v>
      </c>
      <c r="I49" s="32" t="s">
        <v>91</v>
      </c>
      <c r="J49" s="32"/>
      <c r="K49" s="32"/>
      <c r="L49" s="32"/>
      <c r="M49" s="32"/>
      <c r="N49" s="32"/>
      <c r="O49" s="45"/>
      <c r="P49" s="46"/>
      <c r="Q49" s="45"/>
      <c r="R49" s="252"/>
    </row>
    <row r="50" spans="1:18" ht="19.149999999999999" customHeight="1" x14ac:dyDescent="0.2">
      <c r="A50" s="248"/>
      <c r="B50" s="54"/>
      <c r="C50" s="55"/>
      <c r="D50" s="52"/>
      <c r="E50" s="181" t="e">
        <f>VLOOKUP(C$47,joueurs3,3,FALSE)</f>
        <v>#N/A</v>
      </c>
      <c r="F50" s="52"/>
      <c r="G50" s="28"/>
      <c r="H50" s="32">
        <v>12</v>
      </c>
      <c r="I50" s="32" t="s">
        <v>59</v>
      </c>
      <c r="J50" s="32"/>
      <c r="K50" s="32"/>
      <c r="L50" s="32"/>
      <c r="M50" s="32"/>
      <c r="N50" s="32"/>
      <c r="O50" s="45"/>
      <c r="P50" s="46"/>
      <c r="Q50" s="45"/>
      <c r="R50" s="252"/>
    </row>
    <row r="51" spans="1:18" ht="19.149999999999999" customHeight="1" x14ac:dyDescent="0.2">
      <c r="A51" s="248"/>
      <c r="B51" s="54"/>
      <c r="C51" s="55"/>
      <c r="D51" s="52"/>
      <c r="E51" s="181" t="e">
        <f>VLOOKUP(C$47,joueurs3,4,FALSE)</f>
        <v>#N/A</v>
      </c>
      <c r="F51" s="52"/>
      <c r="G51" s="28"/>
      <c r="H51" s="32">
        <v>13</v>
      </c>
      <c r="I51" s="32" t="s">
        <v>92</v>
      </c>
      <c r="J51" s="32"/>
      <c r="K51" s="32"/>
      <c r="L51" s="32"/>
      <c r="M51" s="32"/>
      <c r="N51" s="32"/>
      <c r="O51" s="45"/>
      <c r="P51" s="46"/>
      <c r="Q51" s="45"/>
      <c r="R51" s="252"/>
    </row>
    <row r="52" spans="1:18" ht="19.149999999999999" customHeight="1" x14ac:dyDescent="0.2">
      <c r="A52" s="248"/>
      <c r="B52" s="54"/>
      <c r="C52" s="55"/>
      <c r="D52" s="52"/>
      <c r="E52" s="181" t="e">
        <f>VLOOKUP(C$47,joueurs3,5,FALSE)</f>
        <v>#N/A</v>
      </c>
      <c r="F52" s="52"/>
      <c r="G52" s="28"/>
      <c r="H52" s="32">
        <v>14</v>
      </c>
      <c r="I52" s="32" t="s">
        <v>93</v>
      </c>
      <c r="J52" s="32"/>
      <c r="K52" s="32"/>
      <c r="L52" s="32"/>
      <c r="M52" s="32"/>
      <c r="N52" s="32"/>
      <c r="O52" s="45"/>
      <c r="P52" s="46"/>
      <c r="Q52" s="45"/>
      <c r="R52" s="252"/>
    </row>
    <row r="53" spans="1:18" ht="19.149999999999999" customHeight="1" x14ac:dyDescent="0.2">
      <c r="A53" s="248"/>
      <c r="B53" s="54"/>
      <c r="C53" s="55"/>
      <c r="D53" s="52"/>
      <c r="E53" s="181" t="e">
        <f>VLOOKUP(C$47,joueurs3,6,FALSE)</f>
        <v>#N/A</v>
      </c>
      <c r="F53" s="52"/>
      <c r="G53" s="28"/>
      <c r="H53" s="32">
        <v>15</v>
      </c>
      <c r="I53" s="32" t="s">
        <v>94</v>
      </c>
      <c r="J53" s="32"/>
      <c r="K53" s="32"/>
      <c r="L53" s="32"/>
      <c r="M53" s="32"/>
      <c r="N53" s="32"/>
      <c r="O53" s="45"/>
      <c r="P53" s="46"/>
      <c r="Q53" s="45"/>
      <c r="R53" s="252"/>
    </row>
    <row r="54" spans="1:18" ht="19.149999999999999" customHeight="1" x14ac:dyDescent="0.2">
      <c r="A54" s="248"/>
      <c r="B54" s="28"/>
      <c r="C54" s="28"/>
      <c r="D54" s="28"/>
      <c r="E54" s="28"/>
      <c r="F54" s="28"/>
      <c r="G54" s="28"/>
      <c r="H54" s="32">
        <v>16</v>
      </c>
      <c r="I54" s="32" t="s">
        <v>95</v>
      </c>
      <c r="J54" s="32"/>
      <c r="K54" s="32"/>
      <c r="L54" s="32"/>
      <c r="M54" s="32"/>
      <c r="N54" s="32"/>
      <c r="O54" s="45"/>
      <c r="P54" s="46"/>
      <c r="Q54" s="45"/>
      <c r="R54" s="252"/>
    </row>
    <row r="55" spans="1:18" ht="19.149999999999999" customHeight="1" thickBot="1" x14ac:dyDescent="0.25">
      <c r="A55" s="24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31"/>
    </row>
    <row r="56" spans="1:18" ht="19.149999999999999" customHeight="1" thickBot="1" x14ac:dyDescent="0.25">
      <c r="A56" s="248"/>
      <c r="B56" s="41" t="s">
        <v>96</v>
      </c>
      <c r="C56" s="43" t="s">
        <v>97</v>
      </c>
      <c r="D56" s="43"/>
      <c r="E56" s="43"/>
      <c r="F56" s="43" t="s">
        <v>98</v>
      </c>
      <c r="G56" s="43"/>
      <c r="H56" s="44"/>
      <c r="I56" s="28"/>
      <c r="J56" s="28"/>
      <c r="K56" s="28"/>
      <c r="L56" s="28"/>
      <c r="M56" s="56" t="s">
        <v>99</v>
      </c>
      <c r="N56" s="57"/>
      <c r="O56" s="56" t="s">
        <v>100</v>
      </c>
      <c r="P56" s="58"/>
      <c r="Q56" s="56"/>
      <c r="R56" s="57"/>
    </row>
    <row r="57" spans="1:18" ht="19.149999999999999" customHeight="1" x14ac:dyDescent="0.2">
      <c r="A57" s="248"/>
      <c r="B57" s="47" t="s">
        <v>101</v>
      </c>
      <c r="C57" s="48" t="s">
        <v>97</v>
      </c>
      <c r="D57" s="48"/>
      <c r="E57" s="48"/>
      <c r="F57" s="48"/>
      <c r="G57" s="48"/>
      <c r="H57" s="49"/>
      <c r="I57" s="28"/>
      <c r="J57" s="28"/>
      <c r="K57" s="28"/>
      <c r="L57" s="28"/>
      <c r="M57" s="28"/>
      <c r="N57" s="28"/>
      <c r="O57" s="28"/>
      <c r="P57" s="28"/>
      <c r="Q57" s="28"/>
      <c r="R57" s="31"/>
    </row>
    <row r="58" spans="1:18" ht="19.149999999999999" customHeight="1" x14ac:dyDescent="0.2">
      <c r="A58" s="248"/>
      <c r="B58" s="41" t="s">
        <v>102</v>
      </c>
      <c r="C58" s="43" t="s">
        <v>97</v>
      </c>
      <c r="D58" s="43"/>
      <c r="E58" s="43"/>
      <c r="F58" s="43" t="s">
        <v>98</v>
      </c>
      <c r="G58" s="43"/>
      <c r="H58" s="44"/>
      <c r="I58" s="28"/>
      <c r="J58" s="28"/>
      <c r="K58" s="28"/>
      <c r="L58" s="28"/>
      <c r="M58" s="28" t="s">
        <v>103</v>
      </c>
      <c r="N58" s="28"/>
      <c r="O58" s="28"/>
      <c r="P58" s="28"/>
      <c r="Q58" s="28"/>
      <c r="R58" s="31"/>
    </row>
    <row r="59" spans="1:18" ht="19.149999999999999" customHeight="1" x14ac:dyDescent="0.2">
      <c r="A59" s="248"/>
      <c r="B59" s="47" t="s">
        <v>101</v>
      </c>
      <c r="C59" s="48" t="s">
        <v>97</v>
      </c>
      <c r="D59" s="48"/>
      <c r="E59" s="48"/>
      <c r="F59" s="48"/>
      <c r="G59" s="48"/>
      <c r="H59" s="49"/>
      <c r="I59" s="28"/>
      <c r="J59" s="28"/>
      <c r="K59" s="28"/>
      <c r="L59" s="28"/>
      <c r="M59" s="28"/>
      <c r="N59" s="28"/>
      <c r="O59" s="28"/>
      <c r="P59" s="28"/>
      <c r="Q59" s="28"/>
      <c r="R59" s="31"/>
    </row>
    <row r="60" spans="1:18" x14ac:dyDescent="0.2">
      <c r="A60" s="24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31"/>
    </row>
    <row r="61" spans="1:18" ht="13.5" thickBot="1" x14ac:dyDescent="0.25">
      <c r="A61" s="249"/>
      <c r="B61" s="35" t="s">
        <v>104</v>
      </c>
      <c r="C61" s="35" t="s">
        <v>281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6"/>
    </row>
    <row r="62" spans="1:18" ht="13.5" thickBot="1" x14ac:dyDescent="0.25">
      <c r="A62" s="245"/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7"/>
    </row>
    <row r="63" spans="1:18" x14ac:dyDescent="0.2">
      <c r="A63" s="648" t="s">
        <v>297</v>
      </c>
      <c r="B63" s="649"/>
      <c r="C63" s="649"/>
      <c r="D63" s="650"/>
      <c r="E63" s="24"/>
      <c r="F63" s="28"/>
      <c r="G63" s="28"/>
      <c r="H63" s="28"/>
      <c r="I63" s="28"/>
      <c r="J63" s="28"/>
      <c r="K63" s="28"/>
      <c r="L63" s="658" t="s">
        <v>64</v>
      </c>
      <c r="M63" s="660" t="s">
        <v>3</v>
      </c>
      <c r="N63" s="662" t="s">
        <v>4</v>
      </c>
      <c r="O63" s="660" t="s">
        <v>282</v>
      </c>
      <c r="P63" s="660"/>
      <c r="Q63" s="660" t="s">
        <v>298</v>
      </c>
      <c r="R63" s="664"/>
    </row>
    <row r="64" spans="1:18" x14ac:dyDescent="0.2">
      <c r="A64" s="651"/>
      <c r="B64" s="652"/>
      <c r="C64" s="652"/>
      <c r="D64" s="653"/>
      <c r="E64" s="24"/>
      <c r="F64" s="28"/>
      <c r="G64" s="28"/>
      <c r="H64" s="26"/>
      <c r="I64" s="28" t="s">
        <v>62</v>
      </c>
      <c r="J64" s="28"/>
      <c r="K64" s="28"/>
      <c r="L64" s="659"/>
      <c r="M64" s="661"/>
      <c r="N64" s="663"/>
      <c r="O64" s="661"/>
      <c r="P64" s="661"/>
      <c r="Q64" s="661"/>
      <c r="R64" s="665"/>
    </row>
    <row r="65" spans="1:18" x14ac:dyDescent="0.2">
      <c r="A65" s="651"/>
      <c r="B65" s="652"/>
      <c r="C65" s="652"/>
      <c r="D65" s="653"/>
      <c r="E65" s="24"/>
      <c r="F65" s="28"/>
      <c r="G65" s="28"/>
      <c r="H65" s="32"/>
      <c r="I65" s="28" t="s">
        <v>65</v>
      </c>
      <c r="J65" s="28"/>
      <c r="K65" s="28"/>
      <c r="L65" s="659" t="str">
        <f>Résultats!A48</f>
        <v>Q3</v>
      </c>
      <c r="M65" s="668">
        <f>Résultats!B48</f>
        <v>44688</v>
      </c>
      <c r="N65" s="661">
        <f>Résultats!C48</f>
        <v>0</v>
      </c>
      <c r="O65" s="661">
        <f>Résultats!D48</f>
        <v>0</v>
      </c>
      <c r="P65" s="661" t="str">
        <f>Résultats!E48</f>
        <v>V D</v>
      </c>
      <c r="Q65" s="661" t="s">
        <v>300</v>
      </c>
      <c r="R65" s="665"/>
    </row>
    <row r="66" spans="1:18" ht="13.5" thickBot="1" x14ac:dyDescent="0.25">
      <c r="A66" s="651"/>
      <c r="B66" s="652"/>
      <c r="C66" s="652"/>
      <c r="D66" s="653"/>
      <c r="E66" s="24"/>
      <c r="F66" s="28"/>
      <c r="G66" s="28"/>
      <c r="H66" s="28"/>
      <c r="I66" s="28"/>
      <c r="J66" s="28"/>
      <c r="K66" s="28"/>
      <c r="L66" s="672"/>
      <c r="M66" s="669"/>
      <c r="N66" s="670"/>
      <c r="O66" s="670"/>
      <c r="P66" s="670"/>
      <c r="Q66" s="670"/>
      <c r="R66" s="671"/>
    </row>
    <row r="67" spans="1:18" ht="13.5" thickBot="1" x14ac:dyDescent="0.25">
      <c r="A67" s="654"/>
      <c r="B67" s="655"/>
      <c r="C67" s="655"/>
      <c r="D67" s="656"/>
      <c r="E67" s="24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31"/>
    </row>
    <row r="68" spans="1:18" x14ac:dyDescent="0.2">
      <c r="A68" s="24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31"/>
    </row>
    <row r="69" spans="1:18" x14ac:dyDescent="0.2">
      <c r="A69" s="248"/>
      <c r="B69" s="28"/>
      <c r="C69" s="28"/>
      <c r="D69" s="28"/>
      <c r="E69" s="28"/>
      <c r="F69" s="28"/>
      <c r="G69" s="28"/>
      <c r="H69" s="32" t="s">
        <v>68</v>
      </c>
      <c r="I69" s="32" t="s">
        <v>69</v>
      </c>
      <c r="J69" s="32" t="s">
        <v>70</v>
      </c>
      <c r="K69" s="32" t="s">
        <v>71</v>
      </c>
      <c r="L69" s="32" t="s">
        <v>72</v>
      </c>
      <c r="M69" s="32" t="s">
        <v>73</v>
      </c>
      <c r="N69" s="32" t="s">
        <v>74</v>
      </c>
      <c r="O69" s="40" t="s">
        <v>75</v>
      </c>
      <c r="P69" s="40"/>
      <c r="Q69" s="40" t="s">
        <v>76</v>
      </c>
      <c r="R69" s="251"/>
    </row>
    <row r="70" spans="1:18" ht="19.149999999999999" customHeight="1" x14ac:dyDescent="0.2">
      <c r="A70" s="248"/>
      <c r="B70" s="41" t="s">
        <v>77</v>
      </c>
      <c r="C70" s="42" t="str">
        <f>Résultats!E48</f>
        <v>V D</v>
      </c>
      <c r="D70" s="43"/>
      <c r="E70" s="43"/>
      <c r="F70" s="44"/>
      <c r="G70" s="28"/>
      <c r="H70" s="32">
        <v>1</v>
      </c>
      <c r="I70" s="32" t="s">
        <v>78</v>
      </c>
      <c r="J70" s="32"/>
      <c r="K70" s="32"/>
      <c r="L70" s="32"/>
      <c r="M70" s="32"/>
      <c r="N70" s="32"/>
      <c r="O70" s="45"/>
      <c r="P70" s="46"/>
      <c r="Q70" s="45"/>
      <c r="R70" s="252"/>
    </row>
    <row r="71" spans="1:18" ht="19.149999999999999" customHeight="1" x14ac:dyDescent="0.2">
      <c r="A71" s="248"/>
      <c r="B71" s="47" t="s">
        <v>79</v>
      </c>
      <c r="C71" s="48" t="str">
        <f>VLOOKUP(C70,clubs,2,TRUE)</f>
        <v>LX003</v>
      </c>
      <c r="D71" s="657" t="s">
        <v>264</v>
      </c>
      <c r="E71" s="657"/>
      <c r="F71" s="49"/>
      <c r="G71" s="28"/>
      <c r="H71" s="32">
        <v>2</v>
      </c>
      <c r="I71" s="32" t="s">
        <v>80</v>
      </c>
      <c r="J71" s="32"/>
      <c r="K71" s="32"/>
      <c r="L71" s="32"/>
      <c r="M71" s="32"/>
      <c r="N71" s="32"/>
      <c r="O71" s="45"/>
      <c r="P71" s="46"/>
      <c r="Q71" s="45"/>
      <c r="R71" s="252"/>
    </row>
    <row r="72" spans="1:18" ht="19.149999999999999" customHeight="1" x14ac:dyDescent="0.2">
      <c r="A72" s="248"/>
      <c r="B72" s="50" t="s">
        <v>81</v>
      </c>
      <c r="C72" s="51"/>
      <c r="D72" s="52"/>
      <c r="E72" s="52" t="s">
        <v>261</v>
      </c>
      <c r="F72" s="52" t="s">
        <v>82</v>
      </c>
      <c r="G72" s="28"/>
      <c r="H72" s="32">
        <v>3</v>
      </c>
      <c r="I72" s="32" t="s">
        <v>83</v>
      </c>
      <c r="J72" s="32"/>
      <c r="K72" s="32"/>
      <c r="L72" s="32"/>
      <c r="M72" s="32"/>
      <c r="N72" s="32"/>
      <c r="O72" s="45"/>
      <c r="P72" s="53"/>
      <c r="Q72" s="45"/>
      <c r="R72" s="253"/>
    </row>
    <row r="73" spans="1:18" ht="19.149999999999999" customHeight="1" x14ac:dyDescent="0.2">
      <c r="A73" s="248"/>
      <c r="B73" s="54"/>
      <c r="C73" s="55"/>
      <c r="D73" s="52"/>
      <c r="E73" s="181" t="e">
        <f>VLOOKUP(C$70,joueurs3,3,FALSE)</f>
        <v>#N/A</v>
      </c>
      <c r="F73" s="52"/>
      <c r="G73" s="28"/>
      <c r="H73" s="32">
        <v>4</v>
      </c>
      <c r="I73" s="32" t="s">
        <v>84</v>
      </c>
      <c r="J73" s="32"/>
      <c r="K73" s="32"/>
      <c r="L73" s="32"/>
      <c r="M73" s="32"/>
      <c r="N73" s="32"/>
      <c r="O73" s="45"/>
      <c r="P73" s="46"/>
      <c r="Q73" s="45"/>
      <c r="R73" s="252"/>
    </row>
    <row r="74" spans="1:18" ht="19.149999999999999" customHeight="1" x14ac:dyDescent="0.2">
      <c r="A74" s="248"/>
      <c r="B74" s="54"/>
      <c r="C74" s="55"/>
      <c r="D74" s="52"/>
      <c r="E74" s="181" t="e">
        <f>VLOOKUP(C$70,joueurs3,4,FALSE)</f>
        <v>#N/A</v>
      </c>
      <c r="F74" s="52"/>
      <c r="G74" s="28"/>
      <c r="H74" s="32">
        <v>5</v>
      </c>
      <c r="I74" s="32" t="s">
        <v>85</v>
      </c>
      <c r="J74" s="32"/>
      <c r="K74" s="32"/>
      <c r="L74" s="32"/>
      <c r="M74" s="32"/>
      <c r="N74" s="32"/>
      <c r="O74" s="45"/>
      <c r="P74" s="46"/>
      <c r="Q74" s="45"/>
      <c r="R74" s="252"/>
    </row>
    <row r="75" spans="1:18" ht="19.149999999999999" customHeight="1" x14ac:dyDescent="0.2">
      <c r="A75" s="248"/>
      <c r="B75" s="54"/>
      <c r="C75" s="55"/>
      <c r="D75" s="52"/>
      <c r="E75" s="181" t="e">
        <f>VLOOKUP(C$70,joueurs3,5,FALSE)</f>
        <v>#N/A</v>
      </c>
      <c r="F75" s="52"/>
      <c r="G75" s="28"/>
      <c r="H75" s="32">
        <v>6</v>
      </c>
      <c r="I75" s="32" t="s">
        <v>86</v>
      </c>
      <c r="J75" s="32"/>
      <c r="K75" s="32"/>
      <c r="L75" s="32"/>
      <c r="M75" s="32"/>
      <c r="N75" s="32"/>
      <c r="O75" s="45"/>
      <c r="P75" s="46"/>
      <c r="Q75" s="45"/>
      <c r="R75" s="252"/>
    </row>
    <row r="76" spans="1:18" ht="19.149999999999999" customHeight="1" x14ac:dyDescent="0.2">
      <c r="A76" s="248"/>
      <c r="B76" s="54"/>
      <c r="C76" s="55"/>
      <c r="D76" s="52"/>
      <c r="E76" s="181" t="e">
        <f>VLOOKUP(C$70,joueurs3,6,FALSE)</f>
        <v>#N/A</v>
      </c>
      <c r="F76" s="52"/>
      <c r="G76" s="28"/>
      <c r="H76" s="32">
        <v>7</v>
      </c>
      <c r="I76" s="32" t="s">
        <v>87</v>
      </c>
      <c r="J76" s="32"/>
      <c r="K76" s="32"/>
      <c r="L76" s="32"/>
      <c r="M76" s="32"/>
      <c r="N76" s="32"/>
      <c r="O76" s="45"/>
      <c r="P76" s="46"/>
      <c r="Q76" s="45"/>
      <c r="R76" s="252"/>
    </row>
    <row r="77" spans="1:18" ht="19.149999999999999" customHeight="1" x14ac:dyDescent="0.2">
      <c r="A77" s="248"/>
      <c r="B77" s="28"/>
      <c r="C77" s="28"/>
      <c r="D77" s="28"/>
      <c r="E77" s="28"/>
      <c r="F77" s="28"/>
      <c r="G77" s="28"/>
      <c r="H77" s="32">
        <v>8</v>
      </c>
      <c r="I77" s="32" t="s">
        <v>88</v>
      </c>
      <c r="J77" s="32"/>
      <c r="K77" s="32"/>
      <c r="L77" s="32"/>
      <c r="M77" s="32"/>
      <c r="N77" s="32"/>
      <c r="O77" s="45"/>
      <c r="P77" s="46"/>
      <c r="Q77" s="45"/>
      <c r="R77" s="252"/>
    </row>
    <row r="78" spans="1:18" ht="19.149999999999999" customHeight="1" x14ac:dyDescent="0.2">
      <c r="A78" s="248"/>
      <c r="B78" s="41" t="s">
        <v>89</v>
      </c>
      <c r="C78" s="42" t="str">
        <f>Résultats!F48</f>
        <v>BYE</v>
      </c>
      <c r="D78" s="43"/>
      <c r="E78" s="43"/>
      <c r="F78" s="44"/>
      <c r="G78" s="28"/>
      <c r="H78" s="32">
        <v>9</v>
      </c>
      <c r="I78" s="32" t="s">
        <v>90</v>
      </c>
      <c r="J78" s="32"/>
      <c r="K78" s="32"/>
      <c r="L78" s="32"/>
      <c r="M78" s="32"/>
      <c r="N78" s="32"/>
      <c r="O78" s="45"/>
      <c r="P78" s="46"/>
      <c r="Q78" s="45"/>
      <c r="R78" s="252"/>
    </row>
    <row r="79" spans="1:18" ht="19.149999999999999" customHeight="1" x14ac:dyDescent="0.2">
      <c r="A79" s="248"/>
      <c r="B79" s="47" t="s">
        <v>79</v>
      </c>
      <c r="C79" s="48" t="str">
        <f>VLOOKUP(C78,clubs,2,TRUE)</f>
        <v>LX058</v>
      </c>
      <c r="D79" s="657" t="s">
        <v>264</v>
      </c>
      <c r="E79" s="657"/>
      <c r="F79" s="49"/>
      <c r="G79" s="28"/>
      <c r="H79" s="32">
        <v>10</v>
      </c>
      <c r="I79" s="32" t="s">
        <v>60</v>
      </c>
      <c r="J79" s="32"/>
      <c r="K79" s="32"/>
      <c r="L79" s="32"/>
      <c r="M79" s="32"/>
      <c r="N79" s="32"/>
      <c r="O79" s="45"/>
      <c r="P79" s="46"/>
      <c r="Q79" s="45"/>
      <c r="R79" s="252"/>
    </row>
    <row r="80" spans="1:18" ht="19.149999999999999" customHeight="1" x14ac:dyDescent="0.2">
      <c r="A80" s="248"/>
      <c r="B80" s="50" t="s">
        <v>81</v>
      </c>
      <c r="C80" s="51"/>
      <c r="D80" s="52"/>
      <c r="E80" s="52" t="s">
        <v>261</v>
      </c>
      <c r="F80" s="52" t="s">
        <v>82</v>
      </c>
      <c r="G80" s="28"/>
      <c r="H80" s="32">
        <v>11</v>
      </c>
      <c r="I80" s="32" t="s">
        <v>91</v>
      </c>
      <c r="J80" s="32"/>
      <c r="K80" s="32"/>
      <c r="L80" s="32"/>
      <c r="M80" s="32"/>
      <c r="N80" s="32"/>
      <c r="O80" s="45"/>
      <c r="P80" s="46"/>
      <c r="Q80" s="45"/>
      <c r="R80" s="252"/>
    </row>
    <row r="81" spans="1:18" ht="19.149999999999999" customHeight="1" x14ac:dyDescent="0.2">
      <c r="A81" s="248"/>
      <c r="B81" s="54"/>
      <c r="C81" s="55"/>
      <c r="D81" s="52"/>
      <c r="E81" s="181" t="e">
        <f>VLOOKUP(C$78,joueurs3,3,FALSE)</f>
        <v>#N/A</v>
      </c>
      <c r="F81" s="52"/>
      <c r="G81" s="28"/>
      <c r="H81" s="32">
        <v>12</v>
      </c>
      <c r="I81" s="32" t="s">
        <v>59</v>
      </c>
      <c r="J81" s="32"/>
      <c r="K81" s="32"/>
      <c r="L81" s="32"/>
      <c r="M81" s="32"/>
      <c r="N81" s="32"/>
      <c r="O81" s="45"/>
      <c r="P81" s="46"/>
      <c r="Q81" s="45"/>
      <c r="R81" s="252"/>
    </row>
    <row r="82" spans="1:18" ht="19.149999999999999" customHeight="1" x14ac:dyDescent="0.2">
      <c r="A82" s="248"/>
      <c r="B82" s="54"/>
      <c r="C82" s="55"/>
      <c r="D82" s="52"/>
      <c r="E82" s="181" t="e">
        <f>VLOOKUP(C$78,joueurs3,4,FALSE)</f>
        <v>#N/A</v>
      </c>
      <c r="F82" s="52"/>
      <c r="G82" s="28"/>
      <c r="H82" s="32">
        <v>13</v>
      </c>
      <c r="I82" s="32" t="s">
        <v>92</v>
      </c>
      <c r="J82" s="32"/>
      <c r="K82" s="32"/>
      <c r="L82" s="32"/>
      <c r="M82" s="32"/>
      <c r="N82" s="32"/>
      <c r="O82" s="45"/>
      <c r="P82" s="46"/>
      <c r="Q82" s="45"/>
      <c r="R82" s="252"/>
    </row>
    <row r="83" spans="1:18" ht="19.149999999999999" customHeight="1" x14ac:dyDescent="0.2">
      <c r="A83" s="248"/>
      <c r="B83" s="54"/>
      <c r="C83" s="55"/>
      <c r="D83" s="52"/>
      <c r="E83" s="181" t="e">
        <f>VLOOKUP(C$78,joueurs3,5,FALSE)</f>
        <v>#N/A</v>
      </c>
      <c r="F83" s="52"/>
      <c r="G83" s="28"/>
      <c r="H83" s="32">
        <v>14</v>
      </c>
      <c r="I83" s="32" t="s">
        <v>93</v>
      </c>
      <c r="J83" s="32"/>
      <c r="K83" s="32"/>
      <c r="L83" s="32"/>
      <c r="M83" s="32"/>
      <c r="N83" s="32"/>
      <c r="O83" s="45"/>
      <c r="P83" s="46"/>
      <c r="Q83" s="45"/>
      <c r="R83" s="252"/>
    </row>
    <row r="84" spans="1:18" ht="19.149999999999999" customHeight="1" x14ac:dyDescent="0.2">
      <c r="A84" s="248"/>
      <c r="B84" s="54"/>
      <c r="C84" s="55"/>
      <c r="D84" s="52"/>
      <c r="E84" s="181" t="e">
        <f>VLOOKUP(C$78,joueurs3,6,FALSE)</f>
        <v>#N/A</v>
      </c>
      <c r="F84" s="52"/>
      <c r="G84" s="28"/>
      <c r="H84" s="32">
        <v>15</v>
      </c>
      <c r="I84" s="32" t="s">
        <v>94</v>
      </c>
      <c r="J84" s="32"/>
      <c r="K84" s="32"/>
      <c r="L84" s="32"/>
      <c r="M84" s="32"/>
      <c r="N84" s="32"/>
      <c r="O84" s="45"/>
      <c r="P84" s="46"/>
      <c r="Q84" s="45"/>
      <c r="R84" s="252"/>
    </row>
    <row r="85" spans="1:18" ht="19.149999999999999" customHeight="1" x14ac:dyDescent="0.2">
      <c r="A85" s="248"/>
      <c r="B85" s="28"/>
      <c r="C85" s="28"/>
      <c r="D85" s="28"/>
      <c r="E85" s="28"/>
      <c r="F85" s="28"/>
      <c r="G85" s="28"/>
      <c r="H85" s="32">
        <v>16</v>
      </c>
      <c r="I85" s="32" t="s">
        <v>95</v>
      </c>
      <c r="J85" s="32"/>
      <c r="K85" s="32"/>
      <c r="L85" s="32"/>
      <c r="M85" s="32"/>
      <c r="N85" s="32"/>
      <c r="O85" s="45"/>
      <c r="P85" s="46"/>
      <c r="Q85" s="45"/>
      <c r="R85" s="252"/>
    </row>
    <row r="86" spans="1:18" ht="19.149999999999999" customHeight="1" thickBot="1" x14ac:dyDescent="0.25">
      <c r="A86" s="24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31"/>
    </row>
    <row r="87" spans="1:18" ht="19.149999999999999" customHeight="1" thickBot="1" x14ac:dyDescent="0.25">
      <c r="A87" s="248"/>
      <c r="B87" s="41" t="s">
        <v>96</v>
      </c>
      <c r="C87" s="43" t="s">
        <v>97</v>
      </c>
      <c r="D87" s="43"/>
      <c r="E87" s="43"/>
      <c r="F87" s="43" t="s">
        <v>98</v>
      </c>
      <c r="G87" s="43"/>
      <c r="H87" s="44"/>
      <c r="I87" s="28"/>
      <c r="J87" s="28"/>
      <c r="K87" s="28"/>
      <c r="L87" s="28"/>
      <c r="M87" s="56" t="s">
        <v>99</v>
      </c>
      <c r="N87" s="62"/>
      <c r="O87" s="56" t="s">
        <v>100</v>
      </c>
      <c r="P87" s="58"/>
      <c r="Q87" s="56"/>
      <c r="R87" s="57"/>
    </row>
    <row r="88" spans="1:18" ht="19.149999999999999" customHeight="1" x14ac:dyDescent="0.2">
      <c r="A88" s="248"/>
      <c r="B88" s="47" t="s">
        <v>101</v>
      </c>
      <c r="C88" s="48" t="s">
        <v>97</v>
      </c>
      <c r="D88" s="48"/>
      <c r="E88" s="48"/>
      <c r="F88" s="48"/>
      <c r="G88" s="48"/>
      <c r="H88" s="49"/>
      <c r="I88" s="28"/>
      <c r="J88" s="28"/>
      <c r="K88" s="28"/>
      <c r="L88" s="28"/>
      <c r="M88" s="28"/>
      <c r="N88" s="28"/>
      <c r="O88" s="28"/>
      <c r="P88" s="28"/>
      <c r="Q88" s="28"/>
      <c r="R88" s="31"/>
    </row>
    <row r="89" spans="1:18" ht="19.149999999999999" customHeight="1" x14ac:dyDescent="0.2">
      <c r="A89" s="248"/>
      <c r="B89" s="41" t="s">
        <v>102</v>
      </c>
      <c r="C89" s="43" t="s">
        <v>97</v>
      </c>
      <c r="D89" s="43"/>
      <c r="E89" s="43"/>
      <c r="F89" s="43" t="s">
        <v>98</v>
      </c>
      <c r="G89" s="43"/>
      <c r="H89" s="44"/>
      <c r="I89" s="28"/>
      <c r="J89" s="28"/>
      <c r="K89" s="28"/>
      <c r="L89" s="28"/>
      <c r="M89" s="28" t="s">
        <v>103</v>
      </c>
      <c r="N89" s="28"/>
      <c r="O89" s="28"/>
      <c r="P89" s="28"/>
      <c r="Q89" s="28"/>
      <c r="R89" s="31"/>
    </row>
    <row r="90" spans="1:18" ht="19.149999999999999" customHeight="1" x14ac:dyDescent="0.2">
      <c r="A90" s="248"/>
      <c r="B90" s="47" t="s">
        <v>101</v>
      </c>
      <c r="C90" s="48" t="s">
        <v>97</v>
      </c>
      <c r="D90" s="48"/>
      <c r="E90" s="48"/>
      <c r="F90" s="48"/>
      <c r="G90" s="48"/>
      <c r="H90" s="49"/>
      <c r="I90" s="28"/>
      <c r="J90" s="28"/>
      <c r="K90" s="28"/>
      <c r="L90" s="28"/>
      <c r="M90" s="28"/>
      <c r="N90" s="28"/>
      <c r="O90" s="28"/>
      <c r="P90" s="28"/>
      <c r="Q90" s="28"/>
      <c r="R90" s="31"/>
    </row>
    <row r="91" spans="1:18" x14ac:dyDescent="0.2">
      <c r="A91" s="24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31"/>
    </row>
    <row r="92" spans="1:18" ht="13.5" thickBot="1" x14ac:dyDescent="0.25">
      <c r="A92" s="249"/>
      <c r="B92" s="35" t="s">
        <v>104</v>
      </c>
      <c r="C92" s="35" t="s">
        <v>281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6"/>
    </row>
    <row r="93" spans="1:18" ht="13.5" thickBot="1" x14ac:dyDescent="0.25">
      <c r="A93" s="245"/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7"/>
    </row>
    <row r="94" spans="1:18" ht="12.75" customHeight="1" x14ac:dyDescent="0.2">
      <c r="A94" s="648" t="s">
        <v>297</v>
      </c>
      <c r="B94" s="649"/>
      <c r="C94" s="649"/>
      <c r="D94" s="650"/>
      <c r="E94" s="24"/>
      <c r="F94" s="28"/>
      <c r="G94" s="28"/>
      <c r="H94" s="28"/>
      <c r="I94" s="28"/>
      <c r="J94" s="28"/>
      <c r="K94" s="28"/>
      <c r="L94" s="658" t="s">
        <v>64</v>
      </c>
      <c r="M94" s="660" t="s">
        <v>3</v>
      </c>
      <c r="N94" s="662" t="s">
        <v>4</v>
      </c>
      <c r="O94" s="660" t="s">
        <v>282</v>
      </c>
      <c r="P94" s="660"/>
      <c r="Q94" s="660" t="s">
        <v>298</v>
      </c>
      <c r="R94" s="664"/>
    </row>
    <row r="95" spans="1:18" x14ac:dyDescent="0.2">
      <c r="A95" s="651"/>
      <c r="B95" s="652"/>
      <c r="C95" s="652"/>
      <c r="D95" s="653"/>
      <c r="E95" s="24"/>
      <c r="F95" s="28"/>
      <c r="G95" s="28"/>
      <c r="H95" s="26"/>
      <c r="I95" s="28" t="s">
        <v>62</v>
      </c>
      <c r="J95" s="28"/>
      <c r="K95" s="28"/>
      <c r="L95" s="659"/>
      <c r="M95" s="661"/>
      <c r="N95" s="663"/>
      <c r="O95" s="661"/>
      <c r="P95" s="661"/>
      <c r="Q95" s="661"/>
      <c r="R95" s="665"/>
    </row>
    <row r="96" spans="1:18" x14ac:dyDescent="0.2">
      <c r="A96" s="651"/>
      <c r="B96" s="652"/>
      <c r="C96" s="652"/>
      <c r="D96" s="653"/>
      <c r="E96" s="24"/>
      <c r="F96" s="28"/>
      <c r="G96" s="28"/>
      <c r="H96" s="32"/>
      <c r="I96" s="28" t="s">
        <v>65</v>
      </c>
      <c r="J96" s="28"/>
      <c r="K96" s="28"/>
      <c r="L96" s="659" t="str">
        <f>Résultats!A49</f>
        <v>Q4</v>
      </c>
      <c r="M96" s="668">
        <f>Résultats!B49</f>
        <v>44688</v>
      </c>
      <c r="N96" s="661" t="str">
        <f>Résultats!C49</f>
        <v>9h00</v>
      </c>
      <c r="O96" s="661">
        <f>Résultats!D49</f>
        <v>0</v>
      </c>
      <c r="P96" s="661" t="str">
        <f>Résultats!E49</f>
        <v>V B</v>
      </c>
      <c r="Q96" s="661" t="s">
        <v>300</v>
      </c>
      <c r="R96" s="665"/>
    </row>
    <row r="97" spans="1:18" ht="13.5" thickBot="1" x14ac:dyDescent="0.25">
      <c r="A97" s="651"/>
      <c r="B97" s="652"/>
      <c r="C97" s="652"/>
      <c r="D97" s="653"/>
      <c r="E97" s="24"/>
      <c r="F97" s="28"/>
      <c r="G97" s="28"/>
      <c r="H97" s="28"/>
      <c r="I97" s="28"/>
      <c r="J97" s="28"/>
      <c r="K97" s="28"/>
      <c r="L97" s="672"/>
      <c r="M97" s="669"/>
      <c r="N97" s="670"/>
      <c r="O97" s="670"/>
      <c r="P97" s="670"/>
      <c r="Q97" s="670"/>
      <c r="R97" s="671"/>
    </row>
    <row r="98" spans="1:18" ht="13.5" thickBot="1" x14ac:dyDescent="0.25">
      <c r="A98" s="654"/>
      <c r="B98" s="655"/>
      <c r="C98" s="655"/>
      <c r="D98" s="656"/>
      <c r="E98" s="24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31"/>
    </row>
    <row r="99" spans="1:18" x14ac:dyDescent="0.2">
      <c r="A99" s="24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31"/>
    </row>
    <row r="100" spans="1:18" x14ac:dyDescent="0.2">
      <c r="A100" s="248"/>
      <c r="B100" s="28"/>
      <c r="C100" s="28"/>
      <c r="D100" s="28"/>
      <c r="E100" s="28"/>
      <c r="F100" s="28"/>
      <c r="G100" s="28"/>
      <c r="H100" s="32" t="s">
        <v>68</v>
      </c>
      <c r="I100" s="32" t="s">
        <v>69</v>
      </c>
      <c r="J100" s="32" t="s">
        <v>70</v>
      </c>
      <c r="K100" s="32" t="s">
        <v>71</v>
      </c>
      <c r="L100" s="32" t="s">
        <v>72</v>
      </c>
      <c r="M100" s="32" t="s">
        <v>73</v>
      </c>
      <c r="N100" s="32" t="s">
        <v>74</v>
      </c>
      <c r="O100" s="40" t="s">
        <v>75</v>
      </c>
      <c r="P100" s="40"/>
      <c r="Q100" s="40" t="s">
        <v>76</v>
      </c>
      <c r="R100" s="251"/>
    </row>
    <row r="101" spans="1:18" ht="19.149999999999999" customHeight="1" x14ac:dyDescent="0.2">
      <c r="A101" s="248"/>
      <c r="B101" s="41" t="s">
        <v>77</v>
      </c>
      <c r="C101" s="42" t="str">
        <f>Résultats!E49</f>
        <v>V B</v>
      </c>
      <c r="D101" s="43"/>
      <c r="E101" s="43"/>
      <c r="F101" s="44"/>
      <c r="G101" s="28"/>
      <c r="H101" s="32">
        <v>1</v>
      </c>
      <c r="I101" s="32" t="s">
        <v>78</v>
      </c>
      <c r="J101" s="32"/>
      <c r="K101" s="32"/>
      <c r="L101" s="32"/>
      <c r="M101" s="32"/>
      <c r="N101" s="32"/>
      <c r="O101" s="45"/>
      <c r="P101" s="46"/>
      <c r="Q101" s="45"/>
      <c r="R101" s="252"/>
    </row>
    <row r="102" spans="1:18" ht="19.149999999999999" customHeight="1" x14ac:dyDescent="0.2">
      <c r="A102" s="248"/>
      <c r="B102" s="47" t="s">
        <v>79</v>
      </c>
      <c r="C102" s="48" t="str">
        <f>VLOOKUP(C101,clubs,2,TRUE)</f>
        <v>LX003</v>
      </c>
      <c r="D102" s="657" t="s">
        <v>264</v>
      </c>
      <c r="E102" s="657"/>
      <c r="F102" s="49"/>
      <c r="G102" s="28"/>
      <c r="H102" s="32">
        <v>2</v>
      </c>
      <c r="I102" s="32" t="s">
        <v>80</v>
      </c>
      <c r="J102" s="32"/>
      <c r="K102" s="32"/>
      <c r="L102" s="32"/>
      <c r="M102" s="32"/>
      <c r="N102" s="32"/>
      <c r="O102" s="45"/>
      <c r="P102" s="46"/>
      <c r="Q102" s="45"/>
      <c r="R102" s="252"/>
    </row>
    <row r="103" spans="1:18" ht="19.149999999999999" customHeight="1" x14ac:dyDescent="0.2">
      <c r="A103" s="248"/>
      <c r="B103" s="50" t="s">
        <v>81</v>
      </c>
      <c r="C103" s="51"/>
      <c r="D103" s="52" t="s">
        <v>292</v>
      </c>
      <c r="E103" s="52" t="s">
        <v>261</v>
      </c>
      <c r="F103" s="52" t="s">
        <v>82</v>
      </c>
      <c r="G103" s="28"/>
      <c r="H103" s="32">
        <v>3</v>
      </c>
      <c r="I103" s="32" t="s">
        <v>83</v>
      </c>
      <c r="J103" s="32"/>
      <c r="K103" s="32"/>
      <c r="L103" s="32"/>
      <c r="M103" s="32"/>
      <c r="N103" s="32"/>
      <c r="O103" s="45"/>
      <c r="P103" s="53"/>
      <c r="Q103" s="45"/>
      <c r="R103" s="253"/>
    </row>
    <row r="104" spans="1:18" ht="19.149999999999999" customHeight="1" x14ac:dyDescent="0.2">
      <c r="A104" s="248"/>
      <c r="B104" s="54"/>
      <c r="C104" s="55"/>
      <c r="D104" s="52"/>
      <c r="E104" s="181" t="e">
        <f>VLOOKUP(C$101,joueurs3,3,FALSE)</f>
        <v>#N/A</v>
      </c>
      <c r="F104" s="52"/>
      <c r="G104" s="28"/>
      <c r="H104" s="32">
        <v>4</v>
      </c>
      <c r="I104" s="32" t="s">
        <v>84</v>
      </c>
      <c r="J104" s="32"/>
      <c r="K104" s="32"/>
      <c r="L104" s="32"/>
      <c r="M104" s="32"/>
      <c r="N104" s="32"/>
      <c r="O104" s="45"/>
      <c r="P104" s="46"/>
      <c r="Q104" s="45"/>
      <c r="R104" s="252"/>
    </row>
    <row r="105" spans="1:18" ht="19.149999999999999" customHeight="1" x14ac:dyDescent="0.2">
      <c r="A105" s="248"/>
      <c r="B105" s="54"/>
      <c r="C105" s="55"/>
      <c r="D105" s="52"/>
      <c r="E105" s="181" t="e">
        <f>VLOOKUP(C$101,joueurs3,4,FALSE)</f>
        <v>#N/A</v>
      </c>
      <c r="F105" s="52"/>
      <c r="G105" s="28"/>
      <c r="H105" s="32">
        <v>5</v>
      </c>
      <c r="I105" s="32" t="s">
        <v>85</v>
      </c>
      <c r="J105" s="32"/>
      <c r="K105" s="32"/>
      <c r="L105" s="32"/>
      <c r="M105" s="32"/>
      <c r="N105" s="32"/>
      <c r="O105" s="45"/>
      <c r="P105" s="46"/>
      <c r="Q105" s="45"/>
      <c r="R105" s="252"/>
    </row>
    <row r="106" spans="1:18" ht="19.149999999999999" customHeight="1" x14ac:dyDescent="0.2">
      <c r="A106" s="248"/>
      <c r="B106" s="54"/>
      <c r="C106" s="55"/>
      <c r="D106" s="52"/>
      <c r="E106" s="181" t="e">
        <f>VLOOKUP(C$101,joueurs3,5,FALSE)</f>
        <v>#N/A</v>
      </c>
      <c r="F106" s="52"/>
      <c r="G106" s="28"/>
      <c r="H106" s="32">
        <v>6</v>
      </c>
      <c r="I106" s="32" t="s">
        <v>86</v>
      </c>
      <c r="J106" s="32"/>
      <c r="K106" s="32"/>
      <c r="L106" s="32"/>
      <c r="M106" s="32"/>
      <c r="N106" s="32"/>
      <c r="O106" s="45"/>
      <c r="P106" s="46"/>
      <c r="Q106" s="45"/>
      <c r="R106" s="252"/>
    </row>
    <row r="107" spans="1:18" ht="19.149999999999999" customHeight="1" x14ac:dyDescent="0.2">
      <c r="A107" s="248"/>
      <c r="B107" s="54"/>
      <c r="C107" s="55"/>
      <c r="D107" s="52"/>
      <c r="E107" s="181" t="e">
        <f>VLOOKUP(C$101,joueurs3,6,FALSE)</f>
        <v>#N/A</v>
      </c>
      <c r="F107" s="52"/>
      <c r="G107" s="28"/>
      <c r="H107" s="32">
        <v>7</v>
      </c>
      <c r="I107" s="32" t="s">
        <v>87</v>
      </c>
      <c r="J107" s="32"/>
      <c r="K107" s="32"/>
      <c r="L107" s="32"/>
      <c r="M107" s="32"/>
      <c r="N107" s="32"/>
      <c r="O107" s="45"/>
      <c r="P107" s="46"/>
      <c r="Q107" s="45"/>
      <c r="R107" s="252"/>
    </row>
    <row r="108" spans="1:18" ht="19.149999999999999" customHeight="1" x14ac:dyDescent="0.2">
      <c r="A108" s="248"/>
      <c r="B108" s="28"/>
      <c r="C108" s="28"/>
      <c r="D108" s="28"/>
      <c r="E108" s="28"/>
      <c r="F108" s="28"/>
      <c r="G108" s="28"/>
      <c r="H108" s="32">
        <v>8</v>
      </c>
      <c r="I108" s="32" t="s">
        <v>88</v>
      </c>
      <c r="J108" s="32"/>
      <c r="K108" s="32"/>
      <c r="L108" s="32"/>
      <c r="M108" s="32"/>
      <c r="N108" s="32"/>
      <c r="O108" s="45"/>
      <c r="P108" s="46"/>
      <c r="Q108" s="45"/>
      <c r="R108" s="252"/>
    </row>
    <row r="109" spans="1:18" ht="19.149999999999999" customHeight="1" x14ac:dyDescent="0.2">
      <c r="A109" s="248"/>
      <c r="B109" s="41" t="s">
        <v>89</v>
      </c>
      <c r="C109" s="42" t="str">
        <f>Résultats!F49</f>
        <v>V C</v>
      </c>
      <c r="D109" s="43"/>
      <c r="E109" s="43"/>
      <c r="F109" s="44"/>
      <c r="G109" s="28"/>
      <c r="H109" s="32">
        <v>9</v>
      </c>
      <c r="I109" s="32" t="s">
        <v>90</v>
      </c>
      <c r="J109" s="32"/>
      <c r="K109" s="32"/>
      <c r="L109" s="32"/>
      <c r="M109" s="32"/>
      <c r="N109" s="32"/>
      <c r="O109" s="45"/>
      <c r="P109" s="46"/>
      <c r="Q109" s="45"/>
      <c r="R109" s="252"/>
    </row>
    <row r="110" spans="1:18" ht="19.149999999999999" customHeight="1" x14ac:dyDescent="0.2">
      <c r="A110" s="248"/>
      <c r="B110" s="47" t="s">
        <v>79</v>
      </c>
      <c r="C110" s="48" t="str">
        <f>VLOOKUP(C109,clubs,2,TRUE)</f>
        <v>LX003</v>
      </c>
      <c r="D110" s="657" t="s">
        <v>264</v>
      </c>
      <c r="E110" s="657"/>
      <c r="F110" s="49"/>
      <c r="G110" s="28"/>
      <c r="H110" s="32">
        <v>10</v>
      </c>
      <c r="I110" s="32" t="s">
        <v>60</v>
      </c>
      <c r="J110" s="32"/>
      <c r="K110" s="32"/>
      <c r="L110" s="32"/>
      <c r="M110" s="32"/>
      <c r="N110" s="32"/>
      <c r="O110" s="45"/>
      <c r="P110" s="46"/>
      <c r="Q110" s="45"/>
      <c r="R110" s="252"/>
    </row>
    <row r="111" spans="1:18" ht="19.149999999999999" customHeight="1" x14ac:dyDescent="0.2">
      <c r="A111" s="248"/>
      <c r="B111" s="50" t="s">
        <v>81</v>
      </c>
      <c r="C111" s="51"/>
      <c r="D111" s="52" t="s">
        <v>292</v>
      </c>
      <c r="E111" s="52" t="s">
        <v>261</v>
      </c>
      <c r="F111" s="52" t="s">
        <v>82</v>
      </c>
      <c r="G111" s="28"/>
      <c r="H111" s="32">
        <v>11</v>
      </c>
      <c r="I111" s="32" t="s">
        <v>91</v>
      </c>
      <c r="J111" s="32"/>
      <c r="K111" s="32"/>
      <c r="L111" s="32"/>
      <c r="M111" s="32"/>
      <c r="N111" s="32"/>
      <c r="O111" s="45"/>
      <c r="P111" s="46"/>
      <c r="Q111" s="45"/>
      <c r="R111" s="252"/>
    </row>
    <row r="112" spans="1:18" ht="19.149999999999999" customHeight="1" x14ac:dyDescent="0.2">
      <c r="A112" s="248"/>
      <c r="B112" s="54"/>
      <c r="C112" s="55"/>
      <c r="D112" s="52"/>
      <c r="E112" s="181" t="e">
        <f>VLOOKUP(C$109,joueurs3,3,FALSE)</f>
        <v>#N/A</v>
      </c>
      <c r="F112" s="52"/>
      <c r="G112" s="28"/>
      <c r="H112" s="32">
        <v>12</v>
      </c>
      <c r="I112" s="32" t="s">
        <v>59</v>
      </c>
      <c r="J112" s="32"/>
      <c r="K112" s="32"/>
      <c r="L112" s="32"/>
      <c r="M112" s="32"/>
      <c r="N112" s="32"/>
      <c r="O112" s="45"/>
      <c r="P112" s="46"/>
      <c r="Q112" s="45"/>
      <c r="R112" s="252"/>
    </row>
    <row r="113" spans="1:18" ht="19.149999999999999" customHeight="1" x14ac:dyDescent="0.2">
      <c r="A113" s="248"/>
      <c r="B113" s="54"/>
      <c r="C113" s="55"/>
      <c r="D113" s="52"/>
      <c r="E113" s="181" t="e">
        <f>VLOOKUP(C$109,joueurs3,4,FALSE)</f>
        <v>#N/A</v>
      </c>
      <c r="F113" s="52"/>
      <c r="G113" s="28"/>
      <c r="H113" s="32">
        <v>13</v>
      </c>
      <c r="I113" s="32" t="s">
        <v>92</v>
      </c>
      <c r="J113" s="32"/>
      <c r="K113" s="32"/>
      <c r="L113" s="32"/>
      <c r="M113" s="32"/>
      <c r="N113" s="32"/>
      <c r="O113" s="45"/>
      <c r="P113" s="46"/>
      <c r="Q113" s="45"/>
      <c r="R113" s="252"/>
    </row>
    <row r="114" spans="1:18" ht="19.149999999999999" customHeight="1" x14ac:dyDescent="0.2">
      <c r="A114" s="248"/>
      <c r="B114" s="54"/>
      <c r="C114" s="55"/>
      <c r="D114" s="52"/>
      <c r="E114" s="181" t="e">
        <f>VLOOKUP(C$109,joueurs3,5,FALSE)</f>
        <v>#N/A</v>
      </c>
      <c r="F114" s="52"/>
      <c r="G114" s="28"/>
      <c r="H114" s="32">
        <v>14</v>
      </c>
      <c r="I114" s="32" t="s">
        <v>93</v>
      </c>
      <c r="J114" s="32"/>
      <c r="K114" s="32"/>
      <c r="L114" s="32"/>
      <c r="M114" s="32"/>
      <c r="N114" s="32"/>
      <c r="O114" s="45"/>
      <c r="P114" s="46"/>
      <c r="Q114" s="45"/>
      <c r="R114" s="252"/>
    </row>
    <row r="115" spans="1:18" ht="19.149999999999999" customHeight="1" x14ac:dyDescent="0.2">
      <c r="A115" s="248"/>
      <c r="B115" s="54"/>
      <c r="C115" s="55"/>
      <c r="D115" s="52"/>
      <c r="E115" s="181" t="e">
        <f>VLOOKUP(C$109,joueurs3,6,FALSE)</f>
        <v>#N/A</v>
      </c>
      <c r="F115" s="52"/>
      <c r="G115" s="28"/>
      <c r="H115" s="32">
        <v>15</v>
      </c>
      <c r="I115" s="32" t="s">
        <v>94</v>
      </c>
      <c r="J115" s="32"/>
      <c r="K115" s="32"/>
      <c r="L115" s="32"/>
      <c r="M115" s="32"/>
      <c r="N115" s="32"/>
      <c r="O115" s="45"/>
      <c r="P115" s="46"/>
      <c r="Q115" s="45"/>
      <c r="R115" s="252"/>
    </row>
    <row r="116" spans="1:18" ht="19.149999999999999" customHeight="1" x14ac:dyDescent="0.2">
      <c r="A116" s="248"/>
      <c r="B116" s="28"/>
      <c r="C116" s="28"/>
      <c r="D116" s="28"/>
      <c r="E116" s="28"/>
      <c r="F116" s="28"/>
      <c r="G116" s="28"/>
      <c r="H116" s="32">
        <v>16</v>
      </c>
      <c r="I116" s="32" t="s">
        <v>95</v>
      </c>
      <c r="J116" s="32"/>
      <c r="K116" s="32"/>
      <c r="L116" s="32"/>
      <c r="M116" s="32"/>
      <c r="N116" s="32"/>
      <c r="O116" s="45"/>
      <c r="P116" s="46"/>
      <c r="Q116" s="45"/>
      <c r="R116" s="252"/>
    </row>
    <row r="117" spans="1:18" ht="19.149999999999999" customHeight="1" thickBot="1" x14ac:dyDescent="0.25">
      <c r="A117" s="24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31"/>
    </row>
    <row r="118" spans="1:18" ht="19.149999999999999" customHeight="1" thickBot="1" x14ac:dyDescent="0.25">
      <c r="A118" s="248"/>
      <c r="B118" s="41" t="s">
        <v>96</v>
      </c>
      <c r="C118" s="43" t="s">
        <v>97</v>
      </c>
      <c r="D118" s="43"/>
      <c r="E118" s="43"/>
      <c r="F118" s="43" t="s">
        <v>98</v>
      </c>
      <c r="G118" s="43"/>
      <c r="H118" s="44"/>
      <c r="I118" s="28"/>
      <c r="J118" s="28"/>
      <c r="K118" s="28"/>
      <c r="L118" s="28"/>
      <c r="M118" s="56" t="s">
        <v>99</v>
      </c>
      <c r="N118" s="57"/>
      <c r="O118" s="56" t="s">
        <v>100</v>
      </c>
      <c r="P118" s="58"/>
      <c r="Q118" s="56"/>
      <c r="R118" s="57"/>
    </row>
    <row r="119" spans="1:18" ht="19.149999999999999" customHeight="1" x14ac:dyDescent="0.2">
      <c r="A119" s="248"/>
      <c r="B119" s="47" t="s">
        <v>101</v>
      </c>
      <c r="C119" s="48" t="s">
        <v>97</v>
      </c>
      <c r="D119" s="48"/>
      <c r="E119" s="48"/>
      <c r="F119" s="48"/>
      <c r="G119" s="48"/>
      <c r="H119" s="49"/>
      <c r="I119" s="28"/>
      <c r="J119" s="28"/>
      <c r="K119" s="28"/>
      <c r="L119" s="28"/>
      <c r="M119" s="28"/>
      <c r="N119" s="28"/>
      <c r="O119" s="28"/>
      <c r="P119" s="28"/>
      <c r="Q119" s="28"/>
      <c r="R119" s="31"/>
    </row>
    <row r="120" spans="1:18" ht="19.149999999999999" customHeight="1" x14ac:dyDescent="0.2">
      <c r="A120" s="248"/>
      <c r="B120" s="41" t="s">
        <v>102</v>
      </c>
      <c r="C120" s="43" t="s">
        <v>97</v>
      </c>
      <c r="D120" s="43"/>
      <c r="E120" s="43"/>
      <c r="F120" s="43" t="s">
        <v>98</v>
      </c>
      <c r="G120" s="43"/>
      <c r="H120" s="44"/>
      <c r="I120" s="28"/>
      <c r="J120" s="28"/>
      <c r="K120" s="28"/>
      <c r="L120" s="28"/>
      <c r="M120" s="28" t="s">
        <v>103</v>
      </c>
      <c r="N120" s="28"/>
      <c r="O120" s="28"/>
      <c r="P120" s="28"/>
      <c r="Q120" s="28"/>
      <c r="R120" s="31"/>
    </row>
    <row r="121" spans="1:18" ht="19.149999999999999" customHeight="1" x14ac:dyDescent="0.2">
      <c r="A121" s="248"/>
      <c r="B121" s="47" t="s">
        <v>101</v>
      </c>
      <c r="C121" s="48" t="s">
        <v>97</v>
      </c>
      <c r="D121" s="48"/>
      <c r="E121" s="48"/>
      <c r="F121" s="48"/>
      <c r="G121" s="48"/>
      <c r="H121" s="49"/>
      <c r="I121" s="28"/>
      <c r="J121" s="28"/>
      <c r="K121" s="28"/>
      <c r="L121" s="28"/>
      <c r="M121" s="28"/>
      <c r="N121" s="28"/>
      <c r="O121" s="28"/>
      <c r="P121" s="28"/>
      <c r="Q121" s="28"/>
      <c r="R121" s="31"/>
    </row>
    <row r="122" spans="1:18" x14ac:dyDescent="0.2">
      <c r="A122" s="24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31"/>
    </row>
    <row r="123" spans="1:18" ht="13.5" thickBot="1" x14ac:dyDescent="0.25">
      <c r="A123" s="249"/>
      <c r="B123" s="35" t="s">
        <v>104</v>
      </c>
      <c r="C123" s="35" t="s">
        <v>281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/>
    </row>
    <row r="124" spans="1:18" ht="13.5" thickBot="1" x14ac:dyDescent="0.25">
      <c r="A124" s="245"/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7"/>
    </row>
    <row r="125" spans="1:18" x14ac:dyDescent="0.2">
      <c r="A125" s="648" t="s">
        <v>297</v>
      </c>
      <c r="B125" s="649"/>
      <c r="C125" s="649"/>
      <c r="D125" s="650"/>
      <c r="E125" s="24"/>
      <c r="F125" s="28"/>
      <c r="G125" s="28"/>
      <c r="H125" s="28"/>
      <c r="I125" s="28"/>
      <c r="J125" s="28"/>
      <c r="K125" s="28"/>
      <c r="L125" s="658" t="s">
        <v>64</v>
      </c>
      <c r="M125" s="660" t="s">
        <v>3</v>
      </c>
      <c r="N125" s="662" t="s">
        <v>4</v>
      </c>
      <c r="O125" s="660" t="s">
        <v>282</v>
      </c>
      <c r="P125" s="660"/>
      <c r="Q125" s="660" t="s">
        <v>298</v>
      </c>
      <c r="R125" s="664"/>
    </row>
    <row r="126" spans="1:18" x14ac:dyDescent="0.2">
      <c r="A126" s="651"/>
      <c r="B126" s="652"/>
      <c r="C126" s="652"/>
      <c r="D126" s="653"/>
      <c r="E126" s="24"/>
      <c r="F126" s="28"/>
      <c r="G126" s="28"/>
      <c r="H126" s="26"/>
      <c r="I126" s="28" t="s">
        <v>62</v>
      </c>
      <c r="J126" s="28"/>
      <c r="K126" s="28"/>
      <c r="L126" s="659"/>
      <c r="M126" s="661"/>
      <c r="N126" s="663"/>
      <c r="O126" s="661"/>
      <c r="P126" s="661"/>
      <c r="Q126" s="661"/>
      <c r="R126" s="665"/>
    </row>
    <row r="127" spans="1:18" x14ac:dyDescent="0.2">
      <c r="A127" s="651"/>
      <c r="B127" s="652"/>
      <c r="C127" s="652"/>
      <c r="D127" s="653"/>
      <c r="E127" s="24"/>
      <c r="F127" s="28"/>
      <c r="G127" s="28"/>
      <c r="H127" s="32"/>
      <c r="I127" s="28" t="s">
        <v>65</v>
      </c>
      <c r="J127" s="28"/>
      <c r="K127" s="28"/>
      <c r="L127" s="659" t="str">
        <f>Résultats!A52</f>
        <v>Q5</v>
      </c>
      <c r="M127" s="668">
        <f>Résultats!B52</f>
        <v>44688</v>
      </c>
      <c r="N127" s="661" t="str">
        <f>Résultats!C52</f>
        <v>13h00</v>
      </c>
      <c r="O127" s="661">
        <f>Résultats!D52</f>
        <v>0</v>
      </c>
      <c r="P127" s="661" t="str">
        <f>Résultats!E52</f>
        <v>Q4</v>
      </c>
      <c r="Q127" s="661" t="s">
        <v>300</v>
      </c>
      <c r="R127" s="665"/>
    </row>
    <row r="128" spans="1:18" ht="13.5" thickBot="1" x14ac:dyDescent="0.25">
      <c r="A128" s="651"/>
      <c r="B128" s="652"/>
      <c r="C128" s="652"/>
      <c r="D128" s="653"/>
      <c r="E128" s="24"/>
      <c r="F128" s="28"/>
      <c r="G128" s="28"/>
      <c r="H128" s="28"/>
      <c r="I128" s="28"/>
      <c r="J128" s="28"/>
      <c r="K128" s="28"/>
      <c r="L128" s="672"/>
      <c r="M128" s="669"/>
      <c r="N128" s="670"/>
      <c r="O128" s="670"/>
      <c r="P128" s="670"/>
      <c r="Q128" s="670"/>
      <c r="R128" s="671"/>
    </row>
    <row r="129" spans="1:18" ht="13.5" thickBot="1" x14ac:dyDescent="0.25">
      <c r="A129" s="654"/>
      <c r="B129" s="655"/>
      <c r="C129" s="655"/>
      <c r="D129" s="656"/>
      <c r="E129" s="24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31"/>
    </row>
    <row r="130" spans="1:18" x14ac:dyDescent="0.2">
      <c r="A130" s="24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31"/>
    </row>
    <row r="131" spans="1:18" x14ac:dyDescent="0.2">
      <c r="A131" s="248"/>
      <c r="B131" s="28"/>
      <c r="C131" s="28"/>
      <c r="D131" s="28"/>
      <c r="E131" s="28"/>
      <c r="F131" s="28"/>
      <c r="G131" s="28"/>
      <c r="H131" s="32" t="s">
        <v>68</v>
      </c>
      <c r="I131" s="32" t="s">
        <v>69</v>
      </c>
      <c r="J131" s="32" t="s">
        <v>70</v>
      </c>
      <c r="K131" s="32" t="s">
        <v>71</v>
      </c>
      <c r="L131" s="32" t="s">
        <v>72</v>
      </c>
      <c r="M131" s="32" t="s">
        <v>73</v>
      </c>
      <c r="N131" s="32" t="s">
        <v>74</v>
      </c>
      <c r="O131" s="40" t="s">
        <v>75</v>
      </c>
      <c r="P131" s="40"/>
      <c r="Q131" s="40" t="s">
        <v>76</v>
      </c>
      <c r="R131" s="251"/>
    </row>
    <row r="132" spans="1:18" ht="19.149999999999999" customHeight="1" x14ac:dyDescent="0.2">
      <c r="A132" s="248"/>
      <c r="B132" s="41" t="s">
        <v>77</v>
      </c>
      <c r="C132" s="42" t="str">
        <f>Résultats!E52</f>
        <v>Q4</v>
      </c>
      <c r="D132" s="43"/>
      <c r="E132" s="43"/>
      <c r="F132" s="44"/>
      <c r="G132" s="28"/>
      <c r="H132" s="32">
        <v>1</v>
      </c>
      <c r="I132" s="32" t="s">
        <v>78</v>
      </c>
      <c r="J132" s="32"/>
      <c r="K132" s="32"/>
      <c r="L132" s="32"/>
      <c r="M132" s="32"/>
      <c r="N132" s="32"/>
      <c r="O132" s="45"/>
      <c r="P132" s="46"/>
      <c r="Q132" s="45"/>
      <c r="R132" s="252"/>
    </row>
    <row r="133" spans="1:18" ht="19.149999999999999" customHeight="1" x14ac:dyDescent="0.2">
      <c r="A133" s="248"/>
      <c r="B133" s="47" t="s">
        <v>79</v>
      </c>
      <c r="C133" s="48" t="str">
        <f>VLOOKUP(C132,clubs,2,TRUE)</f>
        <v>LX092</v>
      </c>
      <c r="D133" s="657" t="s">
        <v>264</v>
      </c>
      <c r="E133" s="657"/>
      <c r="F133" s="49"/>
      <c r="G133" s="28"/>
      <c r="H133" s="32">
        <v>2</v>
      </c>
      <c r="I133" s="32" t="s">
        <v>80</v>
      </c>
      <c r="J133" s="32"/>
      <c r="K133" s="32"/>
      <c r="L133" s="32"/>
      <c r="M133" s="32"/>
      <c r="N133" s="32"/>
      <c r="O133" s="45"/>
      <c r="P133" s="46"/>
      <c r="Q133" s="45"/>
      <c r="R133" s="252"/>
    </row>
    <row r="134" spans="1:18" ht="19.149999999999999" customHeight="1" x14ac:dyDescent="0.2">
      <c r="A134" s="248"/>
      <c r="B134" s="50" t="s">
        <v>81</v>
      </c>
      <c r="C134" s="51"/>
      <c r="D134" s="52" t="s">
        <v>292</v>
      </c>
      <c r="E134" s="52" t="s">
        <v>261</v>
      </c>
      <c r="F134" s="52" t="s">
        <v>82</v>
      </c>
      <c r="G134" s="28"/>
      <c r="H134" s="32">
        <v>3</v>
      </c>
      <c r="I134" s="32" t="s">
        <v>83</v>
      </c>
      <c r="J134" s="32"/>
      <c r="K134" s="32"/>
      <c r="L134" s="32"/>
      <c r="M134" s="32"/>
      <c r="N134" s="32"/>
      <c r="O134" s="45"/>
      <c r="P134" s="53"/>
      <c r="Q134" s="45"/>
      <c r="R134" s="253"/>
    </row>
    <row r="135" spans="1:18" ht="19.149999999999999" customHeight="1" x14ac:dyDescent="0.2">
      <c r="A135" s="248"/>
      <c r="B135" s="54"/>
      <c r="C135" s="55"/>
      <c r="D135" s="52"/>
      <c r="E135" s="181" t="e">
        <f>VLOOKUP(C$132,joueurs3,3,FALSE)</f>
        <v>#N/A</v>
      </c>
      <c r="F135" s="52"/>
      <c r="G135" s="28"/>
      <c r="H135" s="32">
        <v>4</v>
      </c>
      <c r="I135" s="32" t="s">
        <v>84</v>
      </c>
      <c r="J135" s="32"/>
      <c r="K135" s="32"/>
      <c r="L135" s="32"/>
      <c r="M135" s="32"/>
      <c r="N135" s="32"/>
      <c r="O135" s="45"/>
      <c r="P135" s="46"/>
      <c r="Q135" s="45"/>
      <c r="R135" s="252"/>
    </row>
    <row r="136" spans="1:18" ht="19.149999999999999" customHeight="1" x14ac:dyDescent="0.2">
      <c r="A136" s="248"/>
      <c r="B136" s="54"/>
      <c r="C136" s="55"/>
      <c r="D136" s="52"/>
      <c r="E136" s="181" t="e">
        <f>VLOOKUP(C$132,joueurs3,4,FALSE)</f>
        <v>#N/A</v>
      </c>
      <c r="F136" s="52"/>
      <c r="G136" s="28"/>
      <c r="H136" s="32">
        <v>5</v>
      </c>
      <c r="I136" s="32" t="s">
        <v>85</v>
      </c>
      <c r="J136" s="32"/>
      <c r="K136" s="32"/>
      <c r="L136" s="32"/>
      <c r="M136" s="32"/>
      <c r="N136" s="32"/>
      <c r="O136" s="45"/>
      <c r="P136" s="46"/>
      <c r="Q136" s="45"/>
      <c r="R136" s="252"/>
    </row>
    <row r="137" spans="1:18" ht="19.149999999999999" customHeight="1" x14ac:dyDescent="0.2">
      <c r="A137" s="248"/>
      <c r="B137" s="54"/>
      <c r="C137" s="55"/>
      <c r="D137" s="52"/>
      <c r="E137" s="181" t="e">
        <f>VLOOKUP(C$132,joueurs3,5,FALSE)</f>
        <v>#N/A</v>
      </c>
      <c r="F137" s="52"/>
      <c r="G137" s="28"/>
      <c r="H137" s="32">
        <v>6</v>
      </c>
      <c r="I137" s="32" t="s">
        <v>86</v>
      </c>
      <c r="J137" s="32"/>
      <c r="K137" s="32"/>
      <c r="L137" s="32"/>
      <c r="M137" s="32"/>
      <c r="N137" s="32"/>
      <c r="O137" s="45"/>
      <c r="P137" s="46"/>
      <c r="Q137" s="45"/>
      <c r="R137" s="252"/>
    </row>
    <row r="138" spans="1:18" ht="19.149999999999999" customHeight="1" x14ac:dyDescent="0.2">
      <c r="A138" s="248"/>
      <c r="B138" s="54"/>
      <c r="C138" s="55"/>
      <c r="D138" s="52"/>
      <c r="E138" s="181" t="e">
        <f>VLOOKUP(C$132,joueurs3,6,FALSE)</f>
        <v>#N/A</v>
      </c>
      <c r="F138" s="52"/>
      <c r="G138" s="28"/>
      <c r="H138" s="32">
        <v>7</v>
      </c>
      <c r="I138" s="32" t="s">
        <v>87</v>
      </c>
      <c r="J138" s="32"/>
      <c r="K138" s="32"/>
      <c r="L138" s="32"/>
      <c r="M138" s="32"/>
      <c r="N138" s="32"/>
      <c r="O138" s="45"/>
      <c r="P138" s="46"/>
      <c r="Q138" s="45"/>
      <c r="R138" s="252"/>
    </row>
    <row r="139" spans="1:18" ht="19.149999999999999" customHeight="1" x14ac:dyDescent="0.2">
      <c r="A139" s="248"/>
      <c r="B139" s="28"/>
      <c r="C139" s="28"/>
      <c r="D139" s="28"/>
      <c r="E139" s="28"/>
      <c r="F139" s="28"/>
      <c r="G139" s="28"/>
      <c r="H139" s="32">
        <v>8</v>
      </c>
      <c r="I139" s="32" t="s">
        <v>88</v>
      </c>
      <c r="J139" s="32"/>
      <c r="K139" s="32"/>
      <c r="L139" s="32"/>
      <c r="M139" s="32"/>
      <c r="N139" s="32"/>
      <c r="O139" s="45"/>
      <c r="P139" s="46"/>
      <c r="Q139" s="45"/>
      <c r="R139" s="252"/>
    </row>
    <row r="140" spans="1:18" ht="19.149999999999999" customHeight="1" x14ac:dyDescent="0.2">
      <c r="A140" s="248"/>
      <c r="B140" s="41" t="s">
        <v>89</v>
      </c>
      <c r="C140" s="42" t="str">
        <f>Résultats!F52</f>
        <v>V D</v>
      </c>
      <c r="D140" s="43"/>
      <c r="E140" s="43"/>
      <c r="F140" s="44"/>
      <c r="G140" s="28"/>
      <c r="H140" s="32">
        <v>9</v>
      </c>
      <c r="I140" s="32" t="s">
        <v>90</v>
      </c>
      <c r="J140" s="32"/>
      <c r="K140" s="32"/>
      <c r="L140" s="32"/>
      <c r="M140" s="32"/>
      <c r="N140" s="32"/>
      <c r="O140" s="45"/>
      <c r="P140" s="46"/>
      <c r="Q140" s="45"/>
      <c r="R140" s="252"/>
    </row>
    <row r="141" spans="1:18" ht="19.149999999999999" customHeight="1" x14ac:dyDescent="0.2">
      <c r="A141" s="248"/>
      <c r="B141" s="47" t="s">
        <v>79</v>
      </c>
      <c r="C141" s="48" t="str">
        <f>VLOOKUP(C140,clubs,2,TRUE)</f>
        <v>LX003</v>
      </c>
      <c r="D141" s="657" t="s">
        <v>264</v>
      </c>
      <c r="E141" s="657"/>
      <c r="F141" s="49"/>
      <c r="G141" s="28"/>
      <c r="H141" s="32">
        <v>10</v>
      </c>
      <c r="I141" s="32" t="s">
        <v>60</v>
      </c>
      <c r="J141" s="32"/>
      <c r="K141" s="32"/>
      <c r="L141" s="32"/>
      <c r="M141" s="32"/>
      <c r="N141" s="32"/>
      <c r="O141" s="45"/>
      <c r="P141" s="46"/>
      <c r="Q141" s="45"/>
      <c r="R141" s="252"/>
    </row>
    <row r="142" spans="1:18" ht="19.149999999999999" customHeight="1" x14ac:dyDescent="0.2">
      <c r="A142" s="248"/>
      <c r="B142" s="50" t="s">
        <v>81</v>
      </c>
      <c r="C142" s="51"/>
      <c r="D142" s="52" t="s">
        <v>292</v>
      </c>
      <c r="E142" s="52" t="s">
        <v>261</v>
      </c>
      <c r="F142" s="52" t="s">
        <v>82</v>
      </c>
      <c r="G142" s="28"/>
      <c r="H142" s="32">
        <v>11</v>
      </c>
      <c r="I142" s="32" t="s">
        <v>91</v>
      </c>
      <c r="J142" s="32"/>
      <c r="K142" s="32"/>
      <c r="L142" s="32"/>
      <c r="M142" s="32"/>
      <c r="N142" s="32"/>
      <c r="O142" s="45"/>
      <c r="P142" s="46"/>
      <c r="Q142" s="45"/>
      <c r="R142" s="252"/>
    </row>
    <row r="143" spans="1:18" ht="19.149999999999999" customHeight="1" x14ac:dyDescent="0.2">
      <c r="A143" s="248"/>
      <c r="B143" s="54"/>
      <c r="C143" s="55"/>
      <c r="D143" s="52"/>
      <c r="E143" s="181" t="e">
        <f>VLOOKUP(C$140,joueurs3,3,FALSE)</f>
        <v>#N/A</v>
      </c>
      <c r="F143" s="52"/>
      <c r="G143" s="28"/>
      <c r="H143" s="32">
        <v>12</v>
      </c>
      <c r="I143" s="32" t="s">
        <v>59</v>
      </c>
      <c r="J143" s="32"/>
      <c r="K143" s="32"/>
      <c r="L143" s="32"/>
      <c r="M143" s="32"/>
      <c r="N143" s="32"/>
      <c r="O143" s="45"/>
      <c r="P143" s="46"/>
      <c r="Q143" s="45"/>
      <c r="R143" s="252"/>
    </row>
    <row r="144" spans="1:18" ht="19.149999999999999" customHeight="1" x14ac:dyDescent="0.2">
      <c r="A144" s="248"/>
      <c r="B144" s="54"/>
      <c r="C144" s="55"/>
      <c r="D144" s="52"/>
      <c r="E144" s="181" t="e">
        <f>VLOOKUP(C$140,joueurs3,4,FALSE)</f>
        <v>#N/A</v>
      </c>
      <c r="F144" s="52"/>
      <c r="G144" s="28"/>
      <c r="H144" s="32">
        <v>13</v>
      </c>
      <c r="I144" s="32" t="s">
        <v>92</v>
      </c>
      <c r="J144" s="32"/>
      <c r="K144" s="32"/>
      <c r="L144" s="32"/>
      <c r="M144" s="32"/>
      <c r="N144" s="32"/>
      <c r="O144" s="45"/>
      <c r="P144" s="46"/>
      <c r="Q144" s="45"/>
      <c r="R144" s="252"/>
    </row>
    <row r="145" spans="1:18" ht="19.149999999999999" customHeight="1" x14ac:dyDescent="0.2">
      <c r="A145" s="248"/>
      <c r="B145" s="54"/>
      <c r="C145" s="55"/>
      <c r="D145" s="52"/>
      <c r="E145" s="181" t="e">
        <f>VLOOKUP(C$140,joueurs3,5,FALSE)</f>
        <v>#N/A</v>
      </c>
      <c r="F145" s="52"/>
      <c r="G145" s="28"/>
      <c r="H145" s="32">
        <v>14</v>
      </c>
      <c r="I145" s="32" t="s">
        <v>93</v>
      </c>
      <c r="J145" s="32"/>
      <c r="K145" s="32"/>
      <c r="L145" s="32"/>
      <c r="M145" s="32"/>
      <c r="N145" s="32"/>
      <c r="O145" s="45"/>
      <c r="P145" s="46"/>
      <c r="Q145" s="45"/>
      <c r="R145" s="252"/>
    </row>
    <row r="146" spans="1:18" ht="19.149999999999999" customHeight="1" x14ac:dyDescent="0.2">
      <c r="A146" s="248"/>
      <c r="B146" s="54"/>
      <c r="C146" s="55"/>
      <c r="D146" s="52"/>
      <c r="E146" s="181" t="e">
        <f>VLOOKUP(C$140,joueurs3,6,FALSE)</f>
        <v>#N/A</v>
      </c>
      <c r="F146" s="52"/>
      <c r="G146" s="28"/>
      <c r="H146" s="32">
        <v>15</v>
      </c>
      <c r="I146" s="32" t="s">
        <v>94</v>
      </c>
      <c r="J146" s="32"/>
      <c r="K146" s="32"/>
      <c r="L146" s="32"/>
      <c r="M146" s="32"/>
      <c r="N146" s="32"/>
      <c r="O146" s="45"/>
      <c r="P146" s="46"/>
      <c r="Q146" s="45"/>
      <c r="R146" s="252"/>
    </row>
    <row r="147" spans="1:18" ht="19.149999999999999" customHeight="1" x14ac:dyDescent="0.2">
      <c r="A147" s="248"/>
      <c r="B147" s="28"/>
      <c r="C147" s="28"/>
      <c r="D147" s="28"/>
      <c r="E147" s="28"/>
      <c r="F147" s="28"/>
      <c r="G147" s="28"/>
      <c r="H147" s="32">
        <v>16</v>
      </c>
      <c r="I147" s="32" t="s">
        <v>95</v>
      </c>
      <c r="J147" s="32"/>
      <c r="K147" s="32"/>
      <c r="L147" s="32"/>
      <c r="M147" s="32"/>
      <c r="N147" s="32"/>
      <c r="O147" s="45"/>
      <c r="P147" s="46"/>
      <c r="Q147" s="45"/>
      <c r="R147" s="252"/>
    </row>
    <row r="148" spans="1:18" ht="19.149999999999999" customHeight="1" thickBot="1" x14ac:dyDescent="0.25">
      <c r="A148" s="24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31"/>
    </row>
    <row r="149" spans="1:18" ht="19.149999999999999" customHeight="1" thickBot="1" x14ac:dyDescent="0.25">
      <c r="A149" s="248"/>
      <c r="B149" s="41" t="s">
        <v>96</v>
      </c>
      <c r="C149" s="43" t="s">
        <v>97</v>
      </c>
      <c r="D149" s="43"/>
      <c r="E149" s="43"/>
      <c r="F149" s="43" t="s">
        <v>98</v>
      </c>
      <c r="G149" s="43"/>
      <c r="H149" s="44"/>
      <c r="I149" s="28"/>
      <c r="J149" s="28"/>
      <c r="K149" s="28"/>
      <c r="L149" s="28"/>
      <c r="M149" s="56" t="s">
        <v>99</v>
      </c>
      <c r="N149" s="57"/>
      <c r="O149" s="56" t="s">
        <v>100</v>
      </c>
      <c r="P149" s="58"/>
      <c r="Q149" s="56"/>
      <c r="R149" s="57"/>
    </row>
    <row r="150" spans="1:18" ht="19.149999999999999" customHeight="1" x14ac:dyDescent="0.2">
      <c r="A150" s="248"/>
      <c r="B150" s="47" t="s">
        <v>101</v>
      </c>
      <c r="C150" s="48" t="s">
        <v>97</v>
      </c>
      <c r="D150" s="48"/>
      <c r="E150" s="48"/>
      <c r="F150" s="48"/>
      <c r="G150" s="48"/>
      <c r="H150" s="49"/>
      <c r="I150" s="28"/>
      <c r="J150" s="28"/>
      <c r="K150" s="28"/>
      <c r="L150" s="28"/>
      <c r="M150" s="28"/>
      <c r="N150" s="28"/>
      <c r="O150" s="28"/>
      <c r="P150" s="28"/>
      <c r="Q150" s="28"/>
      <c r="R150" s="31"/>
    </row>
    <row r="151" spans="1:18" ht="19.149999999999999" customHeight="1" x14ac:dyDescent="0.2">
      <c r="A151" s="248"/>
      <c r="B151" s="41" t="s">
        <v>102</v>
      </c>
      <c r="C151" s="43" t="s">
        <v>97</v>
      </c>
      <c r="D151" s="43"/>
      <c r="E151" s="43"/>
      <c r="F151" s="43" t="s">
        <v>98</v>
      </c>
      <c r="G151" s="43"/>
      <c r="H151" s="44"/>
      <c r="I151" s="28"/>
      <c r="J151" s="28"/>
      <c r="K151" s="28"/>
      <c r="L151" s="28"/>
      <c r="M151" s="28" t="s">
        <v>103</v>
      </c>
      <c r="N151" s="28"/>
      <c r="O151" s="28"/>
      <c r="P151" s="28"/>
      <c r="Q151" s="28"/>
      <c r="R151" s="31"/>
    </row>
    <row r="152" spans="1:18" ht="19.149999999999999" customHeight="1" x14ac:dyDescent="0.2">
      <c r="A152" s="248"/>
      <c r="B152" s="47" t="s">
        <v>101</v>
      </c>
      <c r="C152" s="48" t="s">
        <v>97</v>
      </c>
      <c r="D152" s="48"/>
      <c r="E152" s="48"/>
      <c r="F152" s="48"/>
      <c r="G152" s="48"/>
      <c r="H152" s="49"/>
      <c r="I152" s="28"/>
      <c r="J152" s="28"/>
      <c r="K152" s="28"/>
      <c r="L152" s="28"/>
      <c r="M152" s="28"/>
      <c r="N152" s="28"/>
      <c r="O152" s="28"/>
      <c r="P152" s="28"/>
      <c r="Q152" s="28"/>
      <c r="R152" s="31"/>
    </row>
    <row r="153" spans="1:18" x14ac:dyDescent="0.2">
      <c r="A153" s="24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31"/>
    </row>
    <row r="154" spans="1:18" ht="13.5" thickBot="1" x14ac:dyDescent="0.25">
      <c r="A154" s="249"/>
      <c r="B154" s="35" t="s">
        <v>104</v>
      </c>
      <c r="C154" s="35" t="s">
        <v>281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6"/>
    </row>
    <row r="155" spans="1:18" hidden="1" x14ac:dyDescent="0.2"/>
    <row r="156" spans="1:18" hidden="1" x14ac:dyDescent="0.2">
      <c r="A156" s="15"/>
      <c r="B156" s="16"/>
      <c r="C156" s="16"/>
      <c r="D156" s="17"/>
      <c r="E156" s="24"/>
      <c r="F156" s="18"/>
      <c r="G156" s="18"/>
      <c r="H156" s="18"/>
      <c r="I156" s="18"/>
      <c r="J156" s="18"/>
      <c r="K156" s="18"/>
      <c r="L156" s="19"/>
      <c r="M156" s="20" t="str">
        <f>M125</f>
        <v>Date</v>
      </c>
      <c r="N156" s="20"/>
      <c r="O156" s="20"/>
      <c r="P156" s="20" t="s">
        <v>61</v>
      </c>
      <c r="Q156" s="20"/>
      <c r="R156" s="59" t="e">
        <f>#REF!</f>
        <v>#REF!</v>
      </c>
    </row>
    <row r="157" spans="1:18" hidden="1" x14ac:dyDescent="0.2">
      <c r="A157" s="22"/>
      <c r="B157" s="23" t="s">
        <v>116</v>
      </c>
      <c r="C157" s="24"/>
      <c r="D157" s="25"/>
      <c r="E157" s="24"/>
      <c r="F157" s="18"/>
      <c r="G157" s="18"/>
      <c r="H157" s="26"/>
      <c r="I157" s="18" t="s">
        <v>62</v>
      </c>
      <c r="J157" s="18"/>
      <c r="K157" s="18"/>
      <c r="L157" s="27"/>
      <c r="M157" s="28" t="s">
        <v>63</v>
      </c>
      <c r="N157" s="29" t="e">
        <f>#REF!</f>
        <v>#REF!</v>
      </c>
      <c r="O157" s="28"/>
      <c r="P157" s="28" t="s">
        <v>64</v>
      </c>
      <c r="Q157" s="28"/>
      <c r="R157" s="30" t="e">
        <f>#REF!</f>
        <v>#REF!</v>
      </c>
    </row>
    <row r="158" spans="1:18" hidden="1" x14ac:dyDescent="0.2">
      <c r="A158" s="22"/>
      <c r="B158" s="23" t="s">
        <v>118</v>
      </c>
      <c r="C158" s="24"/>
      <c r="D158" s="25"/>
      <c r="E158" s="24"/>
      <c r="F158" s="18"/>
      <c r="G158" s="18"/>
      <c r="H158" s="32"/>
      <c r="I158" s="18" t="s">
        <v>65</v>
      </c>
      <c r="J158" s="18"/>
      <c r="K158" s="18"/>
      <c r="L158" s="27"/>
      <c r="M158" s="28" t="s">
        <v>66</v>
      </c>
      <c r="N158" s="33" t="s">
        <v>105</v>
      </c>
      <c r="O158" s="28"/>
      <c r="P158" s="28" t="s">
        <v>67</v>
      </c>
      <c r="Q158" s="28"/>
      <c r="R158" s="28"/>
    </row>
    <row r="159" spans="1:18" ht="13.5" hidden="1" thickBot="1" x14ac:dyDescent="0.25">
      <c r="A159" s="22"/>
      <c r="B159" s="23"/>
      <c r="C159" s="24"/>
      <c r="D159" s="25"/>
      <c r="E159" s="24"/>
      <c r="F159" s="18"/>
      <c r="G159" s="18"/>
      <c r="H159" s="18"/>
      <c r="I159" s="18"/>
      <c r="J159" s="18"/>
      <c r="K159" s="18"/>
      <c r="L159" s="34"/>
      <c r="M159" s="35"/>
      <c r="N159" s="35"/>
      <c r="O159" s="35"/>
      <c r="P159" s="35"/>
      <c r="Q159" s="35"/>
      <c r="R159" s="35"/>
    </row>
    <row r="160" spans="1:18" ht="13.5" hidden="1" thickBot="1" x14ac:dyDescent="0.25">
      <c r="A160" s="37"/>
      <c r="B160" s="38"/>
      <c r="C160" s="38"/>
      <c r="D160" s="39"/>
      <c r="E160" s="24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2:18" hidden="1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2:18" hidden="1" x14ac:dyDescent="0.2">
      <c r="B162" s="18"/>
      <c r="C162" s="18"/>
      <c r="D162" s="18"/>
      <c r="E162" s="18"/>
      <c r="F162" s="18"/>
      <c r="G162" s="18"/>
      <c r="H162" s="32" t="s">
        <v>68</v>
      </c>
      <c r="I162" s="32" t="s">
        <v>69</v>
      </c>
      <c r="J162" s="32" t="s">
        <v>70</v>
      </c>
      <c r="K162" s="32" t="s">
        <v>71</v>
      </c>
      <c r="L162" s="32" t="s">
        <v>72</v>
      </c>
      <c r="M162" s="32" t="s">
        <v>73</v>
      </c>
      <c r="N162" s="32" t="s">
        <v>74</v>
      </c>
      <c r="O162" s="40" t="s">
        <v>75</v>
      </c>
      <c r="P162" s="40"/>
      <c r="Q162" s="40" t="s">
        <v>76</v>
      </c>
      <c r="R162" s="40"/>
    </row>
    <row r="163" spans="2:18" ht="19.149999999999999" hidden="1" customHeight="1" x14ac:dyDescent="0.2">
      <c r="B163" s="41" t="s">
        <v>77</v>
      </c>
      <c r="C163" s="42" t="e">
        <f>#REF!</f>
        <v>#REF!</v>
      </c>
      <c r="D163" s="43"/>
      <c r="E163" s="43"/>
      <c r="F163" s="44"/>
      <c r="G163" s="18"/>
      <c r="H163" s="32">
        <v>1</v>
      </c>
      <c r="I163" s="32" t="s">
        <v>78</v>
      </c>
      <c r="J163" s="32"/>
      <c r="K163" s="32"/>
      <c r="L163" s="32"/>
      <c r="M163" s="32"/>
      <c r="N163" s="32"/>
      <c r="O163" s="45"/>
      <c r="P163" s="46"/>
      <c r="Q163" s="45"/>
      <c r="R163" s="46"/>
    </row>
    <row r="164" spans="2:18" ht="19.149999999999999" hidden="1" customHeight="1" x14ac:dyDescent="0.2">
      <c r="B164" s="47" t="s">
        <v>79</v>
      </c>
      <c r="C164" s="48" t="e">
        <f>VLOOKUP(C163,clubs,2,TRUE)</f>
        <v>#REF!</v>
      </c>
      <c r="D164" s="657" t="s">
        <v>264</v>
      </c>
      <c r="E164" s="657"/>
      <c r="F164" s="49"/>
      <c r="G164" s="18"/>
      <c r="H164" s="32">
        <v>2</v>
      </c>
      <c r="I164" s="32" t="s">
        <v>80</v>
      </c>
      <c r="J164" s="32"/>
      <c r="K164" s="32"/>
      <c r="L164" s="32"/>
      <c r="M164" s="32"/>
      <c r="N164" s="32"/>
      <c r="O164" s="45"/>
      <c r="P164" s="46"/>
      <c r="Q164" s="45"/>
      <c r="R164" s="46"/>
    </row>
    <row r="165" spans="2:18" ht="19.149999999999999" hidden="1" customHeight="1" x14ac:dyDescent="0.2">
      <c r="B165" s="50" t="s">
        <v>81</v>
      </c>
      <c r="C165" s="51"/>
      <c r="D165" s="52"/>
      <c r="E165" s="52" t="s">
        <v>261</v>
      </c>
      <c r="F165" s="52" t="s">
        <v>82</v>
      </c>
      <c r="G165" s="18"/>
      <c r="H165" s="32">
        <v>3</v>
      </c>
      <c r="I165" s="32" t="s">
        <v>83</v>
      </c>
      <c r="J165" s="32"/>
      <c r="K165" s="32"/>
      <c r="L165" s="32"/>
      <c r="M165" s="32"/>
      <c r="N165" s="32"/>
      <c r="O165" s="45"/>
      <c r="P165" s="53"/>
      <c r="Q165" s="45"/>
      <c r="R165" s="53"/>
    </row>
    <row r="166" spans="2:18" ht="19.149999999999999" hidden="1" customHeight="1" x14ac:dyDescent="0.2">
      <c r="B166" s="673" t="s">
        <v>139</v>
      </c>
      <c r="C166" s="674"/>
      <c r="D166" s="52"/>
      <c r="E166" s="181" t="e">
        <f>VLOOKUP(C$163,joueurs3,3,FALSE)</f>
        <v>#REF!</v>
      </c>
      <c r="F166" s="52"/>
      <c r="G166" s="18"/>
      <c r="H166" s="32">
        <v>4</v>
      </c>
      <c r="I166" s="32" t="s">
        <v>84</v>
      </c>
      <c r="J166" s="32"/>
      <c r="K166" s="32"/>
      <c r="L166" s="32"/>
      <c r="M166" s="32"/>
      <c r="N166" s="32"/>
      <c r="O166" s="45"/>
      <c r="P166" s="46"/>
      <c r="Q166" s="45"/>
      <c r="R166" s="46"/>
    </row>
    <row r="167" spans="2:18" ht="19.149999999999999" hidden="1" customHeight="1" x14ac:dyDescent="0.2">
      <c r="B167" s="675"/>
      <c r="C167" s="676"/>
      <c r="D167" s="52"/>
      <c r="E167" s="181" t="e">
        <f>VLOOKUP(C$163,joueurs3,4,FALSE)</f>
        <v>#REF!</v>
      </c>
      <c r="F167" s="52"/>
      <c r="G167" s="18"/>
      <c r="H167" s="32">
        <v>5</v>
      </c>
      <c r="I167" s="32" t="s">
        <v>85</v>
      </c>
      <c r="J167" s="32"/>
      <c r="K167" s="32"/>
      <c r="L167" s="32"/>
      <c r="M167" s="32"/>
      <c r="N167" s="32"/>
      <c r="O167" s="45"/>
      <c r="P167" s="46"/>
      <c r="Q167" s="45"/>
      <c r="R167" s="46"/>
    </row>
    <row r="168" spans="2:18" ht="19.149999999999999" hidden="1" customHeight="1" x14ac:dyDescent="0.2">
      <c r="B168" s="675"/>
      <c r="C168" s="676"/>
      <c r="D168" s="52"/>
      <c r="E168" s="181" t="e">
        <f>VLOOKUP(C$163,joueurs3,5,FALSE)</f>
        <v>#REF!</v>
      </c>
      <c r="F168" s="52"/>
      <c r="G168" s="18"/>
      <c r="H168" s="32">
        <v>6</v>
      </c>
      <c r="I168" s="32" t="s">
        <v>86</v>
      </c>
      <c r="J168" s="32"/>
      <c r="K168" s="32"/>
      <c r="L168" s="32"/>
      <c r="M168" s="32"/>
      <c r="N168" s="32"/>
      <c r="O168" s="45"/>
      <c r="P168" s="46"/>
      <c r="Q168" s="45"/>
      <c r="R168" s="46"/>
    </row>
    <row r="169" spans="2:18" ht="19.149999999999999" hidden="1" customHeight="1" x14ac:dyDescent="0.2">
      <c r="B169" s="677"/>
      <c r="C169" s="678"/>
      <c r="D169" s="52"/>
      <c r="E169" s="181" t="e">
        <f>VLOOKUP(C$163,joueurs3,6,FALSE)</f>
        <v>#REF!</v>
      </c>
      <c r="F169" s="52"/>
      <c r="G169" s="18"/>
      <c r="H169" s="32">
        <v>7</v>
      </c>
      <c r="I169" s="32" t="s">
        <v>87</v>
      </c>
      <c r="J169" s="32"/>
      <c r="K169" s="32"/>
      <c r="L169" s="32"/>
      <c r="M169" s="32"/>
      <c r="N169" s="32"/>
      <c r="O169" s="45"/>
      <c r="P169" s="46"/>
      <c r="Q169" s="45"/>
      <c r="R169" s="46"/>
    </row>
    <row r="170" spans="2:18" ht="19.149999999999999" hidden="1" customHeight="1" x14ac:dyDescent="0.2">
      <c r="B170" s="18"/>
      <c r="C170" s="18"/>
      <c r="D170" s="18"/>
      <c r="E170" s="18"/>
      <c r="F170" s="18"/>
      <c r="G170" s="18"/>
      <c r="H170" s="32">
        <v>8</v>
      </c>
      <c r="I170" s="32" t="s">
        <v>88</v>
      </c>
      <c r="J170" s="32"/>
      <c r="K170" s="32"/>
      <c r="L170" s="32"/>
      <c r="M170" s="32"/>
      <c r="N170" s="32"/>
      <c r="O170" s="45"/>
      <c r="P170" s="46"/>
      <c r="Q170" s="45"/>
      <c r="R170" s="46"/>
    </row>
    <row r="171" spans="2:18" ht="19.149999999999999" hidden="1" customHeight="1" x14ac:dyDescent="0.2">
      <c r="B171" s="41" t="s">
        <v>89</v>
      </c>
      <c r="C171" s="42" t="e">
        <f>#REF!</f>
        <v>#REF!</v>
      </c>
      <c r="D171" s="43"/>
      <c r="E171" s="43"/>
      <c r="F171" s="44"/>
      <c r="G171" s="18"/>
      <c r="H171" s="32">
        <v>9</v>
      </c>
      <c r="I171" s="32" t="s">
        <v>90</v>
      </c>
      <c r="J171" s="32"/>
      <c r="K171" s="32"/>
      <c r="L171" s="32"/>
      <c r="M171" s="32"/>
      <c r="N171" s="32"/>
      <c r="O171" s="45"/>
      <c r="P171" s="46"/>
      <c r="Q171" s="45"/>
      <c r="R171" s="46"/>
    </row>
    <row r="172" spans="2:18" ht="19.149999999999999" hidden="1" customHeight="1" x14ac:dyDescent="0.2">
      <c r="B172" s="47" t="s">
        <v>79</v>
      </c>
      <c r="C172" s="48" t="e">
        <f>VLOOKUP(C171,clubs,2,TRUE)</f>
        <v>#REF!</v>
      </c>
      <c r="D172" s="657" t="s">
        <v>264</v>
      </c>
      <c r="E172" s="657"/>
      <c r="F172" s="49"/>
      <c r="G172" s="18"/>
      <c r="H172" s="32">
        <v>10</v>
      </c>
      <c r="I172" s="32" t="s">
        <v>60</v>
      </c>
      <c r="J172" s="32"/>
      <c r="K172" s="32"/>
      <c r="L172" s="32"/>
      <c r="M172" s="32"/>
      <c r="N172" s="32"/>
      <c r="O172" s="45"/>
      <c r="P172" s="46"/>
      <c r="Q172" s="45"/>
      <c r="R172" s="46"/>
    </row>
    <row r="173" spans="2:18" ht="19.149999999999999" hidden="1" customHeight="1" x14ac:dyDescent="0.2">
      <c r="B173" s="50" t="s">
        <v>81</v>
      </c>
      <c r="C173" s="51"/>
      <c r="D173" s="52"/>
      <c r="E173" s="52" t="s">
        <v>261</v>
      </c>
      <c r="F173" s="52" t="s">
        <v>82</v>
      </c>
      <c r="G173" s="18"/>
      <c r="H173" s="32">
        <v>11</v>
      </c>
      <c r="I173" s="32" t="s">
        <v>91</v>
      </c>
      <c r="J173" s="32"/>
      <c r="K173" s="32"/>
      <c r="L173" s="32"/>
      <c r="M173" s="32"/>
      <c r="N173" s="32"/>
      <c r="O173" s="45"/>
      <c r="P173" s="46"/>
      <c r="Q173" s="45"/>
      <c r="R173" s="46"/>
    </row>
    <row r="174" spans="2:18" ht="19.149999999999999" hidden="1" customHeight="1" x14ac:dyDescent="0.2">
      <c r="B174" s="54"/>
      <c r="C174" s="55"/>
      <c r="D174" s="52"/>
      <c r="E174" s="181" t="e">
        <f>VLOOKUP(C$171,joueurs3,3,FALSE)</f>
        <v>#REF!</v>
      </c>
      <c r="F174" s="52"/>
      <c r="G174" s="18"/>
      <c r="H174" s="32">
        <v>12</v>
      </c>
      <c r="I174" s="32" t="s">
        <v>59</v>
      </c>
      <c r="J174" s="32"/>
      <c r="K174" s="32"/>
      <c r="L174" s="32"/>
      <c r="M174" s="32"/>
      <c r="N174" s="32"/>
      <c r="O174" s="45"/>
      <c r="P174" s="46"/>
      <c r="Q174" s="45"/>
      <c r="R174" s="46"/>
    </row>
    <row r="175" spans="2:18" ht="19.149999999999999" hidden="1" customHeight="1" x14ac:dyDescent="0.2">
      <c r="B175" s="54"/>
      <c r="C175" s="55"/>
      <c r="D175" s="52"/>
      <c r="E175" s="181" t="e">
        <f>VLOOKUP(C$171,joueurs3,4,FALSE)</f>
        <v>#REF!</v>
      </c>
      <c r="F175" s="52"/>
      <c r="G175" s="18"/>
      <c r="H175" s="32">
        <v>13</v>
      </c>
      <c r="I175" s="32" t="s">
        <v>92</v>
      </c>
      <c r="J175" s="32"/>
      <c r="K175" s="32"/>
      <c r="L175" s="32"/>
      <c r="M175" s="32"/>
      <c r="N175" s="32"/>
      <c r="O175" s="45"/>
      <c r="P175" s="46"/>
      <c r="Q175" s="45"/>
      <c r="R175" s="46"/>
    </row>
    <row r="176" spans="2:18" ht="19.149999999999999" hidden="1" customHeight="1" x14ac:dyDescent="0.2">
      <c r="B176" s="54"/>
      <c r="C176" s="55"/>
      <c r="D176" s="52"/>
      <c r="E176" s="181" t="e">
        <f>VLOOKUP(C$171,joueurs3,5,FALSE)</f>
        <v>#REF!</v>
      </c>
      <c r="F176" s="52"/>
      <c r="G176" s="18"/>
      <c r="H176" s="32">
        <v>14</v>
      </c>
      <c r="I176" s="32" t="s">
        <v>93</v>
      </c>
      <c r="J176" s="32"/>
      <c r="K176" s="32"/>
      <c r="L176" s="32"/>
      <c r="M176" s="32"/>
      <c r="N176" s="32"/>
      <c r="O176" s="45"/>
      <c r="P176" s="46"/>
      <c r="Q176" s="45"/>
      <c r="R176" s="46"/>
    </row>
    <row r="177" spans="1:18" ht="19.149999999999999" hidden="1" customHeight="1" x14ac:dyDescent="0.2">
      <c r="B177" s="54"/>
      <c r="C177" s="55"/>
      <c r="D177" s="52"/>
      <c r="E177" s="181" t="e">
        <f>VLOOKUP(C$171,joueurs3,6,FALSE)</f>
        <v>#REF!</v>
      </c>
      <c r="F177" s="52"/>
      <c r="G177" s="18"/>
      <c r="H177" s="32">
        <v>15</v>
      </c>
      <c r="I177" s="32" t="s">
        <v>94</v>
      </c>
      <c r="J177" s="32"/>
      <c r="K177" s="32"/>
      <c r="L177" s="32"/>
      <c r="M177" s="32"/>
      <c r="N177" s="32"/>
      <c r="O177" s="45"/>
      <c r="P177" s="46"/>
      <c r="Q177" s="45"/>
      <c r="R177" s="46"/>
    </row>
    <row r="178" spans="1:18" ht="19.149999999999999" hidden="1" customHeight="1" x14ac:dyDescent="0.2">
      <c r="B178" s="18"/>
      <c r="C178" s="18"/>
      <c r="D178" s="18"/>
      <c r="E178" s="18"/>
      <c r="F178" s="18"/>
      <c r="G178" s="18"/>
      <c r="H178" s="32">
        <v>16</v>
      </c>
      <c r="I178" s="32" t="s">
        <v>95</v>
      </c>
      <c r="J178" s="32"/>
      <c r="K178" s="32"/>
      <c r="L178" s="32"/>
      <c r="M178" s="32"/>
      <c r="N178" s="32"/>
      <c r="O178" s="45"/>
      <c r="P178" s="46"/>
      <c r="Q178" s="45"/>
      <c r="R178" s="46"/>
    </row>
    <row r="179" spans="1:18" ht="19.149999999999999" hidden="1" customHeight="1" thickBot="1" x14ac:dyDescent="0.2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1:18" ht="19.149999999999999" hidden="1" customHeight="1" thickBot="1" x14ac:dyDescent="0.25">
      <c r="B180" s="41" t="s">
        <v>96</v>
      </c>
      <c r="C180" s="43" t="s">
        <v>97</v>
      </c>
      <c r="D180" s="43"/>
      <c r="E180" s="43"/>
      <c r="F180" s="43" t="s">
        <v>98</v>
      </c>
      <c r="G180" s="43"/>
      <c r="H180" s="44"/>
      <c r="I180" s="18"/>
      <c r="J180" s="18"/>
      <c r="K180" s="18"/>
      <c r="L180" s="18"/>
      <c r="M180" s="56" t="s">
        <v>99</v>
      </c>
      <c r="N180" s="57"/>
      <c r="O180" s="56" t="s">
        <v>100</v>
      </c>
      <c r="P180" s="58"/>
      <c r="Q180" s="56"/>
      <c r="R180" s="57"/>
    </row>
    <row r="181" spans="1:18" ht="19.149999999999999" hidden="1" customHeight="1" x14ac:dyDescent="0.2">
      <c r="B181" s="47" t="s">
        <v>101</v>
      </c>
      <c r="C181" s="48" t="s">
        <v>97</v>
      </c>
      <c r="D181" s="48"/>
      <c r="E181" s="48"/>
      <c r="F181" s="48"/>
      <c r="G181" s="48"/>
      <c r="H181" s="49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1:18" ht="19.149999999999999" hidden="1" customHeight="1" x14ac:dyDescent="0.2">
      <c r="B182" s="41" t="s">
        <v>102</v>
      </c>
      <c r="C182" s="43" t="s">
        <v>97</v>
      </c>
      <c r="D182" s="43"/>
      <c r="E182" s="43"/>
      <c r="F182" s="43" t="s">
        <v>98</v>
      </c>
      <c r="G182" s="43"/>
      <c r="H182" s="44"/>
      <c r="I182" s="18"/>
      <c r="J182" s="18"/>
      <c r="K182" s="18"/>
      <c r="L182" s="18"/>
      <c r="M182" s="18" t="s">
        <v>103</v>
      </c>
      <c r="N182" s="18"/>
      <c r="O182" s="18"/>
      <c r="P182" s="18"/>
      <c r="Q182" s="18"/>
      <c r="R182" s="18"/>
    </row>
    <row r="183" spans="1:18" ht="19.149999999999999" hidden="1" customHeight="1" x14ac:dyDescent="0.2">
      <c r="B183" s="47" t="s">
        <v>101</v>
      </c>
      <c r="C183" s="48" t="s">
        <v>97</v>
      </c>
      <c r="D183" s="48"/>
      <c r="E183" s="48"/>
      <c r="F183" s="48"/>
      <c r="G183" s="48"/>
      <c r="H183" s="49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1:18" hidden="1" x14ac:dyDescent="0.2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1:18" hidden="1" x14ac:dyDescent="0.2">
      <c r="B185" s="18" t="s">
        <v>104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1:18" ht="13.5" thickBot="1" x14ac:dyDescent="0.25">
      <c r="A186" s="245"/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7"/>
    </row>
    <row r="187" spans="1:18" x14ac:dyDescent="0.2">
      <c r="A187" s="639" t="s">
        <v>297</v>
      </c>
      <c r="B187" s="640"/>
      <c r="C187" s="640"/>
      <c r="D187" s="641"/>
      <c r="E187" s="24"/>
      <c r="F187" s="28"/>
      <c r="G187" s="28"/>
      <c r="H187" s="28"/>
      <c r="I187" s="28"/>
      <c r="J187" s="28"/>
      <c r="K187" s="28"/>
      <c r="L187" s="658" t="s">
        <v>64</v>
      </c>
      <c r="M187" s="660" t="s">
        <v>3</v>
      </c>
      <c r="N187" s="662" t="s">
        <v>4</v>
      </c>
      <c r="O187" s="660" t="s">
        <v>282</v>
      </c>
      <c r="P187" s="660"/>
      <c r="Q187" s="660" t="s">
        <v>298</v>
      </c>
      <c r="R187" s="664"/>
    </row>
    <row r="188" spans="1:18" x14ac:dyDescent="0.2">
      <c r="A188" s="642"/>
      <c r="B188" s="643"/>
      <c r="C188" s="643"/>
      <c r="D188" s="644"/>
      <c r="E188" s="24"/>
      <c r="F188" s="28"/>
      <c r="G188" s="28"/>
      <c r="H188" s="26"/>
      <c r="I188" s="28" t="s">
        <v>62</v>
      </c>
      <c r="J188" s="28"/>
      <c r="K188" s="28"/>
      <c r="L188" s="659"/>
      <c r="M188" s="661"/>
      <c r="N188" s="663"/>
      <c r="O188" s="661"/>
      <c r="P188" s="661"/>
      <c r="Q188" s="661"/>
      <c r="R188" s="665"/>
    </row>
    <row r="189" spans="1:18" x14ac:dyDescent="0.2">
      <c r="A189" s="642"/>
      <c r="B189" s="643"/>
      <c r="C189" s="643"/>
      <c r="D189" s="644"/>
      <c r="E189" s="24"/>
      <c r="F189" s="28"/>
      <c r="G189" s="28"/>
      <c r="H189" s="32"/>
      <c r="I189" s="28" t="s">
        <v>65</v>
      </c>
      <c r="J189" s="28"/>
      <c r="K189" s="28"/>
      <c r="L189" s="659" t="str">
        <f>Résultats!A53</f>
        <v>Q6</v>
      </c>
      <c r="M189" s="668">
        <f>Résultats!B53</f>
        <v>44688</v>
      </c>
      <c r="N189" s="661" t="str">
        <f>Résultats!C53</f>
        <v>13h00</v>
      </c>
      <c r="O189" s="661">
        <f>Résultats!D53</f>
        <v>0</v>
      </c>
      <c r="P189" s="661" t="str">
        <f>Résultats!E53</f>
        <v>V F</v>
      </c>
      <c r="Q189" s="661" t="s">
        <v>300</v>
      </c>
      <c r="R189" s="665"/>
    </row>
    <row r="190" spans="1:18" ht="13.5" thickBot="1" x14ac:dyDescent="0.25">
      <c r="A190" s="642"/>
      <c r="B190" s="643"/>
      <c r="C190" s="643"/>
      <c r="D190" s="644"/>
      <c r="E190" s="24"/>
      <c r="F190" s="28"/>
      <c r="G190" s="28"/>
      <c r="H190" s="28"/>
      <c r="I190" s="28"/>
      <c r="J190" s="28"/>
      <c r="K190" s="28"/>
      <c r="L190" s="672"/>
      <c r="M190" s="669"/>
      <c r="N190" s="670"/>
      <c r="O190" s="670"/>
      <c r="P190" s="670"/>
      <c r="Q190" s="670"/>
      <c r="R190" s="671"/>
    </row>
    <row r="191" spans="1:18" ht="13.5" thickBot="1" x14ac:dyDescent="0.25">
      <c r="A191" s="645"/>
      <c r="B191" s="646"/>
      <c r="C191" s="646"/>
      <c r="D191" s="647"/>
      <c r="E191" s="24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31"/>
    </row>
    <row r="192" spans="1:18" x14ac:dyDescent="0.2">
      <c r="A192" s="24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31"/>
    </row>
    <row r="193" spans="1:18" x14ac:dyDescent="0.2">
      <c r="A193" s="248"/>
      <c r="B193" s="28"/>
      <c r="C193" s="28"/>
      <c r="D193" s="28"/>
      <c r="E193" s="28"/>
      <c r="F193" s="28"/>
      <c r="G193" s="28"/>
      <c r="H193" s="32" t="s">
        <v>68</v>
      </c>
      <c r="I193" s="32" t="s">
        <v>69</v>
      </c>
      <c r="J193" s="32" t="s">
        <v>70</v>
      </c>
      <c r="K193" s="32" t="s">
        <v>71</v>
      </c>
      <c r="L193" s="32" t="s">
        <v>72</v>
      </c>
      <c r="M193" s="32" t="s">
        <v>73</v>
      </c>
      <c r="N193" s="32" t="s">
        <v>74</v>
      </c>
      <c r="O193" s="40" t="s">
        <v>75</v>
      </c>
      <c r="P193" s="40"/>
      <c r="Q193" s="40" t="s">
        <v>76</v>
      </c>
      <c r="R193" s="251"/>
    </row>
    <row r="194" spans="1:18" ht="19.149999999999999" customHeight="1" x14ac:dyDescent="0.2">
      <c r="A194" s="248"/>
      <c r="B194" s="41" t="s">
        <v>77</v>
      </c>
      <c r="C194" s="42" t="str">
        <f>Résultats!E53</f>
        <v>V F</v>
      </c>
      <c r="D194" s="43"/>
      <c r="E194" s="43"/>
      <c r="F194" s="44"/>
      <c r="G194" s="28"/>
      <c r="H194" s="32">
        <v>1</v>
      </c>
      <c r="I194" s="32" t="s">
        <v>78</v>
      </c>
      <c r="J194" s="32"/>
      <c r="K194" s="32"/>
      <c r="L194" s="32"/>
      <c r="M194" s="32"/>
      <c r="N194" s="32"/>
      <c r="O194" s="45"/>
      <c r="P194" s="46"/>
      <c r="Q194" s="45"/>
      <c r="R194" s="252"/>
    </row>
    <row r="195" spans="1:18" ht="19.149999999999999" customHeight="1" x14ac:dyDescent="0.2">
      <c r="A195" s="248"/>
      <c r="B195" s="47" t="s">
        <v>79</v>
      </c>
      <c r="C195" s="48" t="str">
        <f>VLOOKUP(C194,clubs,2,TRUE)</f>
        <v>LX003</v>
      </c>
      <c r="D195" s="657" t="s">
        <v>264</v>
      </c>
      <c r="E195" s="657"/>
      <c r="F195" s="49"/>
      <c r="G195" s="28"/>
      <c r="H195" s="32">
        <v>2</v>
      </c>
      <c r="I195" s="32" t="s">
        <v>80</v>
      </c>
      <c r="J195" s="32"/>
      <c r="K195" s="32"/>
      <c r="L195" s="32"/>
      <c r="M195" s="32"/>
      <c r="N195" s="32"/>
      <c r="O195" s="45"/>
      <c r="P195" s="46"/>
      <c r="Q195" s="45"/>
      <c r="R195" s="252"/>
    </row>
    <row r="196" spans="1:18" ht="19.149999999999999" customHeight="1" x14ac:dyDescent="0.2">
      <c r="A196" s="248"/>
      <c r="B196" s="50" t="s">
        <v>81</v>
      </c>
      <c r="C196" s="51"/>
      <c r="D196" s="52" t="s">
        <v>292</v>
      </c>
      <c r="E196" s="52" t="s">
        <v>261</v>
      </c>
      <c r="F196" s="52" t="s">
        <v>82</v>
      </c>
      <c r="G196" s="28"/>
      <c r="H196" s="32">
        <v>3</v>
      </c>
      <c r="I196" s="32" t="s">
        <v>83</v>
      </c>
      <c r="J196" s="32"/>
      <c r="K196" s="32"/>
      <c r="L196" s="32"/>
      <c r="M196" s="32"/>
      <c r="N196" s="32"/>
      <c r="O196" s="45"/>
      <c r="P196" s="53"/>
      <c r="Q196" s="45"/>
      <c r="R196" s="253"/>
    </row>
    <row r="197" spans="1:18" ht="19.149999999999999" customHeight="1" x14ac:dyDescent="0.2">
      <c r="A197" s="248"/>
      <c r="B197" s="54"/>
      <c r="C197" s="55"/>
      <c r="D197" s="52"/>
      <c r="E197" s="181" t="e">
        <f>VLOOKUP(C$194,joueurs3,3,FALSE)</f>
        <v>#N/A</v>
      </c>
      <c r="F197" s="52"/>
      <c r="G197" s="28"/>
      <c r="H197" s="32">
        <v>4</v>
      </c>
      <c r="I197" s="32" t="s">
        <v>84</v>
      </c>
      <c r="J197" s="32"/>
      <c r="K197" s="32"/>
      <c r="L197" s="32"/>
      <c r="M197" s="32"/>
      <c r="N197" s="32"/>
      <c r="O197" s="45"/>
      <c r="P197" s="46"/>
      <c r="Q197" s="45"/>
      <c r="R197" s="252"/>
    </row>
    <row r="198" spans="1:18" ht="19.149999999999999" customHeight="1" x14ac:dyDescent="0.2">
      <c r="A198" s="248"/>
      <c r="B198" s="54"/>
      <c r="C198" s="55"/>
      <c r="D198" s="52"/>
      <c r="E198" s="181" t="e">
        <f>VLOOKUP(C$194,joueurs3,4,FALSE)</f>
        <v>#N/A</v>
      </c>
      <c r="F198" s="52"/>
      <c r="G198" s="28"/>
      <c r="H198" s="32">
        <v>5</v>
      </c>
      <c r="I198" s="32" t="s">
        <v>85</v>
      </c>
      <c r="J198" s="32"/>
      <c r="K198" s="32"/>
      <c r="L198" s="32"/>
      <c r="M198" s="32"/>
      <c r="N198" s="32"/>
      <c r="O198" s="45"/>
      <c r="P198" s="46"/>
      <c r="Q198" s="45"/>
      <c r="R198" s="252"/>
    </row>
    <row r="199" spans="1:18" ht="19.149999999999999" customHeight="1" x14ac:dyDescent="0.2">
      <c r="A199" s="248"/>
      <c r="B199" s="54"/>
      <c r="C199" s="55"/>
      <c r="D199" s="52"/>
      <c r="E199" s="181" t="e">
        <f>VLOOKUP(C$194,joueurs3,5,FALSE)</f>
        <v>#N/A</v>
      </c>
      <c r="F199" s="52"/>
      <c r="G199" s="28"/>
      <c r="H199" s="32">
        <v>6</v>
      </c>
      <c r="I199" s="32" t="s">
        <v>86</v>
      </c>
      <c r="J199" s="32"/>
      <c r="K199" s="32"/>
      <c r="L199" s="32"/>
      <c r="M199" s="32"/>
      <c r="N199" s="32"/>
      <c r="O199" s="45"/>
      <c r="P199" s="46"/>
      <c r="Q199" s="45"/>
      <c r="R199" s="252"/>
    </row>
    <row r="200" spans="1:18" ht="19.149999999999999" customHeight="1" x14ac:dyDescent="0.2">
      <c r="A200" s="248"/>
      <c r="B200" s="54"/>
      <c r="C200" s="55"/>
      <c r="D200" s="52"/>
      <c r="E200" s="181" t="e">
        <f>VLOOKUP(C$194,joueurs3,6,FALSE)</f>
        <v>#N/A</v>
      </c>
      <c r="F200" s="52"/>
      <c r="G200" s="28"/>
      <c r="H200" s="32">
        <v>7</v>
      </c>
      <c r="I200" s="32" t="s">
        <v>87</v>
      </c>
      <c r="J200" s="32"/>
      <c r="K200" s="32"/>
      <c r="L200" s="32"/>
      <c r="M200" s="32"/>
      <c r="N200" s="32"/>
      <c r="O200" s="45"/>
      <c r="P200" s="46"/>
      <c r="Q200" s="45"/>
      <c r="R200" s="252"/>
    </row>
    <row r="201" spans="1:18" ht="19.149999999999999" customHeight="1" x14ac:dyDescent="0.2">
      <c r="A201" s="248"/>
      <c r="B201" s="28"/>
      <c r="C201" s="28"/>
      <c r="D201" s="28"/>
      <c r="E201" s="28"/>
      <c r="F201" s="28"/>
      <c r="G201" s="28"/>
      <c r="H201" s="32">
        <v>8</v>
      </c>
      <c r="I201" s="32" t="s">
        <v>88</v>
      </c>
      <c r="J201" s="32"/>
      <c r="K201" s="32"/>
      <c r="L201" s="32"/>
      <c r="M201" s="32"/>
      <c r="N201" s="32"/>
      <c r="O201" s="45"/>
      <c r="P201" s="46"/>
      <c r="Q201" s="45"/>
      <c r="R201" s="252"/>
    </row>
    <row r="202" spans="1:18" ht="19.149999999999999" customHeight="1" x14ac:dyDescent="0.2">
      <c r="A202" s="248"/>
      <c r="B202" s="41" t="s">
        <v>89</v>
      </c>
      <c r="C202" s="42" t="str">
        <f>Résultats!F53</f>
        <v>Q2</v>
      </c>
      <c r="D202" s="43"/>
      <c r="E202" s="43"/>
      <c r="F202" s="44"/>
      <c r="G202" s="28"/>
      <c r="H202" s="32">
        <v>9</v>
      </c>
      <c r="I202" s="32" t="s">
        <v>90</v>
      </c>
      <c r="J202" s="32"/>
      <c r="K202" s="32"/>
      <c r="L202" s="32"/>
      <c r="M202" s="32"/>
      <c r="N202" s="32"/>
      <c r="O202" s="45"/>
      <c r="P202" s="46"/>
      <c r="Q202" s="45"/>
      <c r="R202" s="252"/>
    </row>
    <row r="203" spans="1:18" ht="19.149999999999999" customHeight="1" x14ac:dyDescent="0.2">
      <c r="A203" s="248"/>
      <c r="B203" s="47" t="s">
        <v>79</v>
      </c>
      <c r="C203" s="48" t="str">
        <f>VLOOKUP(C202,clubs,2,TRUE)</f>
        <v>LX092</v>
      </c>
      <c r="D203" s="657" t="s">
        <v>264</v>
      </c>
      <c r="E203" s="657"/>
      <c r="F203" s="49"/>
      <c r="G203" s="28"/>
      <c r="H203" s="32">
        <v>10</v>
      </c>
      <c r="I203" s="32" t="s">
        <v>60</v>
      </c>
      <c r="J203" s="32"/>
      <c r="K203" s="32"/>
      <c r="L203" s="32"/>
      <c r="M203" s="32"/>
      <c r="N203" s="32"/>
      <c r="O203" s="45"/>
      <c r="P203" s="46"/>
      <c r="Q203" s="45"/>
      <c r="R203" s="252"/>
    </row>
    <row r="204" spans="1:18" ht="19.149999999999999" customHeight="1" x14ac:dyDescent="0.2">
      <c r="A204" s="248"/>
      <c r="B204" s="50" t="s">
        <v>81</v>
      </c>
      <c r="C204" s="51"/>
      <c r="D204" s="52" t="s">
        <v>292</v>
      </c>
      <c r="E204" s="52" t="s">
        <v>261</v>
      </c>
      <c r="F204" s="52" t="s">
        <v>82</v>
      </c>
      <c r="G204" s="28"/>
      <c r="H204" s="32">
        <v>11</v>
      </c>
      <c r="I204" s="32" t="s">
        <v>91</v>
      </c>
      <c r="J204" s="32"/>
      <c r="K204" s="32"/>
      <c r="L204" s="32"/>
      <c r="M204" s="32"/>
      <c r="N204" s="32"/>
      <c r="O204" s="45"/>
      <c r="P204" s="46"/>
      <c r="Q204" s="45"/>
      <c r="R204" s="252"/>
    </row>
    <row r="205" spans="1:18" ht="19.149999999999999" customHeight="1" x14ac:dyDescent="0.2">
      <c r="A205" s="248"/>
      <c r="B205" s="54"/>
      <c r="C205" s="55"/>
      <c r="D205" s="52"/>
      <c r="E205" s="181" t="e">
        <f>VLOOKUP(C$202,joueurs3,3,FALSE)</f>
        <v>#N/A</v>
      </c>
      <c r="F205" s="52"/>
      <c r="G205" s="28"/>
      <c r="H205" s="32">
        <v>12</v>
      </c>
      <c r="I205" s="32" t="s">
        <v>59</v>
      </c>
      <c r="J205" s="32"/>
      <c r="K205" s="32"/>
      <c r="L205" s="32"/>
      <c r="M205" s="32"/>
      <c r="N205" s="32"/>
      <c r="O205" s="45"/>
      <c r="P205" s="46"/>
      <c r="Q205" s="45"/>
      <c r="R205" s="252"/>
    </row>
    <row r="206" spans="1:18" ht="19.149999999999999" customHeight="1" x14ac:dyDescent="0.2">
      <c r="A206" s="248"/>
      <c r="B206" s="54"/>
      <c r="C206" s="55"/>
      <c r="D206" s="52"/>
      <c r="E206" s="181" t="e">
        <f>VLOOKUP(C$202,joueurs3,4,FALSE)</f>
        <v>#N/A</v>
      </c>
      <c r="F206" s="52"/>
      <c r="G206" s="28"/>
      <c r="H206" s="32">
        <v>13</v>
      </c>
      <c r="I206" s="32" t="s">
        <v>92</v>
      </c>
      <c r="J206" s="32"/>
      <c r="K206" s="32"/>
      <c r="L206" s="32"/>
      <c r="M206" s="32"/>
      <c r="N206" s="32"/>
      <c r="O206" s="45"/>
      <c r="P206" s="46"/>
      <c r="Q206" s="45"/>
      <c r="R206" s="252"/>
    </row>
    <row r="207" spans="1:18" ht="19.149999999999999" customHeight="1" x14ac:dyDescent="0.2">
      <c r="A207" s="248"/>
      <c r="B207" s="54"/>
      <c r="C207" s="55"/>
      <c r="D207" s="52"/>
      <c r="E207" s="181" t="e">
        <f>VLOOKUP(C$202,joueurs3,5,FALSE)</f>
        <v>#N/A</v>
      </c>
      <c r="F207" s="52"/>
      <c r="G207" s="28"/>
      <c r="H207" s="32">
        <v>14</v>
      </c>
      <c r="I207" s="32" t="s">
        <v>93</v>
      </c>
      <c r="J207" s="32"/>
      <c r="K207" s="32"/>
      <c r="L207" s="32"/>
      <c r="M207" s="32"/>
      <c r="N207" s="32"/>
      <c r="O207" s="45"/>
      <c r="P207" s="46"/>
      <c r="Q207" s="45"/>
      <c r="R207" s="252"/>
    </row>
    <row r="208" spans="1:18" ht="19.149999999999999" customHeight="1" x14ac:dyDescent="0.2">
      <c r="A208" s="248"/>
      <c r="B208" s="54"/>
      <c r="C208" s="55"/>
      <c r="D208" s="52"/>
      <c r="E208" s="181" t="e">
        <f>VLOOKUP(C$202,joueurs3,6,FALSE)</f>
        <v>#N/A</v>
      </c>
      <c r="F208" s="52"/>
      <c r="G208" s="28"/>
      <c r="H208" s="32">
        <v>15</v>
      </c>
      <c r="I208" s="32" t="s">
        <v>94</v>
      </c>
      <c r="J208" s="32"/>
      <c r="K208" s="32"/>
      <c r="L208" s="32"/>
      <c r="M208" s="32"/>
      <c r="N208" s="32"/>
      <c r="O208" s="45"/>
      <c r="P208" s="46"/>
      <c r="Q208" s="45"/>
      <c r="R208" s="252"/>
    </row>
    <row r="209" spans="1:18" ht="19.149999999999999" customHeight="1" x14ac:dyDescent="0.2">
      <c r="A209" s="248"/>
      <c r="B209" s="28"/>
      <c r="C209" s="28"/>
      <c r="D209" s="28"/>
      <c r="E209" s="28"/>
      <c r="F209" s="28"/>
      <c r="G209" s="28"/>
      <c r="H209" s="32">
        <v>16</v>
      </c>
      <c r="I209" s="32" t="s">
        <v>95</v>
      </c>
      <c r="J209" s="32"/>
      <c r="K209" s="32"/>
      <c r="L209" s="32"/>
      <c r="M209" s="32"/>
      <c r="N209" s="32"/>
      <c r="O209" s="45"/>
      <c r="P209" s="46"/>
      <c r="Q209" s="45"/>
      <c r="R209" s="252"/>
    </row>
    <row r="210" spans="1:18" ht="19.149999999999999" customHeight="1" thickBot="1" x14ac:dyDescent="0.25">
      <c r="A210" s="24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31"/>
    </row>
    <row r="211" spans="1:18" ht="19.149999999999999" customHeight="1" thickBot="1" x14ac:dyDescent="0.25">
      <c r="A211" s="248"/>
      <c r="B211" s="41" t="s">
        <v>96</v>
      </c>
      <c r="C211" s="43" t="s">
        <v>97</v>
      </c>
      <c r="D211" s="43"/>
      <c r="E211" s="43"/>
      <c r="F211" s="43" t="s">
        <v>98</v>
      </c>
      <c r="G211" s="43"/>
      <c r="H211" s="44"/>
      <c r="I211" s="28"/>
      <c r="J211" s="28"/>
      <c r="K211" s="28"/>
      <c r="L211" s="28"/>
      <c r="M211" s="56" t="s">
        <v>99</v>
      </c>
      <c r="N211" s="57"/>
      <c r="O211" s="56" t="s">
        <v>100</v>
      </c>
      <c r="P211" s="58"/>
      <c r="Q211" s="56"/>
      <c r="R211" s="57"/>
    </row>
    <row r="212" spans="1:18" ht="19.149999999999999" customHeight="1" x14ac:dyDescent="0.2">
      <c r="A212" s="248"/>
      <c r="B212" s="47" t="s">
        <v>101</v>
      </c>
      <c r="C212" s="48" t="s">
        <v>97</v>
      </c>
      <c r="D212" s="48"/>
      <c r="E212" s="48"/>
      <c r="F212" s="48"/>
      <c r="G212" s="48"/>
      <c r="H212" s="49"/>
      <c r="I212" s="28"/>
      <c r="J212" s="28"/>
      <c r="K212" s="28"/>
      <c r="L212" s="28"/>
      <c r="M212" s="28"/>
      <c r="N212" s="28"/>
      <c r="O212" s="28"/>
      <c r="P212" s="28"/>
      <c r="Q212" s="28"/>
      <c r="R212" s="31"/>
    </row>
    <row r="213" spans="1:18" ht="19.149999999999999" customHeight="1" x14ac:dyDescent="0.2">
      <c r="A213" s="248"/>
      <c r="B213" s="41" t="s">
        <v>102</v>
      </c>
      <c r="C213" s="43" t="s">
        <v>97</v>
      </c>
      <c r="D213" s="43"/>
      <c r="E213" s="43"/>
      <c r="F213" s="43" t="s">
        <v>98</v>
      </c>
      <c r="G213" s="43"/>
      <c r="H213" s="44"/>
      <c r="I213" s="28"/>
      <c r="J213" s="28"/>
      <c r="K213" s="28"/>
      <c r="L213" s="28"/>
      <c r="M213" s="28" t="s">
        <v>103</v>
      </c>
      <c r="N213" s="28"/>
      <c r="O213" s="28"/>
      <c r="P213" s="28"/>
      <c r="Q213" s="28"/>
      <c r="R213" s="31"/>
    </row>
    <row r="214" spans="1:18" ht="19.149999999999999" customHeight="1" x14ac:dyDescent="0.2">
      <c r="A214" s="248"/>
      <c r="B214" s="47" t="s">
        <v>101</v>
      </c>
      <c r="C214" s="48" t="s">
        <v>97</v>
      </c>
      <c r="D214" s="48"/>
      <c r="E214" s="48"/>
      <c r="F214" s="48"/>
      <c r="G214" s="48"/>
      <c r="H214" s="49"/>
      <c r="I214" s="28"/>
      <c r="J214" s="28"/>
      <c r="K214" s="28"/>
      <c r="L214" s="28"/>
      <c r="M214" s="28"/>
      <c r="N214" s="28"/>
      <c r="O214" s="28"/>
      <c r="P214" s="28"/>
      <c r="Q214" s="28"/>
      <c r="R214" s="31"/>
    </row>
    <row r="215" spans="1:18" x14ac:dyDescent="0.2">
      <c r="A215" s="24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31"/>
    </row>
    <row r="216" spans="1:18" ht="13.5" thickBot="1" x14ac:dyDescent="0.25">
      <c r="A216" s="249"/>
      <c r="B216" s="35" t="s">
        <v>104</v>
      </c>
      <c r="C216" s="35" t="s">
        <v>281</v>
      </c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6"/>
    </row>
    <row r="217" spans="1:18" ht="13.5" thickBot="1" x14ac:dyDescent="0.25">
      <c r="A217" s="245"/>
      <c r="B217" s="246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  <c r="R217" s="247"/>
    </row>
    <row r="218" spans="1:18" x14ac:dyDescent="0.2">
      <c r="A218" s="639" t="s">
        <v>297</v>
      </c>
      <c r="B218" s="640"/>
      <c r="C218" s="640"/>
      <c r="D218" s="641"/>
      <c r="E218" s="24"/>
      <c r="F218" s="28"/>
      <c r="G218" s="28"/>
      <c r="H218" s="28"/>
      <c r="I218" s="28"/>
      <c r="J218" s="28"/>
      <c r="K218" s="28"/>
      <c r="L218" s="658" t="s">
        <v>64</v>
      </c>
      <c r="M218" s="660" t="s">
        <v>3</v>
      </c>
      <c r="N218" s="662" t="s">
        <v>4</v>
      </c>
      <c r="O218" s="660" t="s">
        <v>282</v>
      </c>
      <c r="P218" s="660"/>
      <c r="Q218" s="660" t="s">
        <v>298</v>
      </c>
      <c r="R218" s="664"/>
    </row>
    <row r="219" spans="1:18" x14ac:dyDescent="0.2">
      <c r="A219" s="642"/>
      <c r="B219" s="643"/>
      <c r="C219" s="643"/>
      <c r="D219" s="644"/>
      <c r="E219" s="24"/>
      <c r="F219" s="28"/>
      <c r="G219" s="28"/>
      <c r="H219" s="26"/>
      <c r="I219" s="28" t="s">
        <v>62</v>
      </c>
      <c r="J219" s="28"/>
      <c r="K219" s="28"/>
      <c r="L219" s="659"/>
      <c r="M219" s="661"/>
      <c r="N219" s="663"/>
      <c r="O219" s="661"/>
      <c r="P219" s="661"/>
      <c r="Q219" s="661"/>
      <c r="R219" s="665"/>
    </row>
    <row r="220" spans="1:18" x14ac:dyDescent="0.2">
      <c r="A220" s="642"/>
      <c r="B220" s="643"/>
      <c r="C220" s="643"/>
      <c r="D220" s="644"/>
      <c r="E220" s="24"/>
      <c r="F220" s="28"/>
      <c r="G220" s="28"/>
      <c r="H220" s="32"/>
      <c r="I220" s="28" t="s">
        <v>65</v>
      </c>
      <c r="J220" s="28"/>
      <c r="K220" s="28"/>
      <c r="L220" s="659" t="str">
        <f>Résultats!A56</f>
        <v>Q7</v>
      </c>
      <c r="M220" s="668">
        <f>Résultats!B56</f>
        <v>44688</v>
      </c>
      <c r="N220" s="661" t="str">
        <f>Résultats!C56</f>
        <v>17h00</v>
      </c>
      <c r="O220" s="661">
        <f>Résultats!D56</f>
        <v>0</v>
      </c>
      <c r="P220" s="661" t="str">
        <f>Résultats!E56</f>
        <v>Q6</v>
      </c>
      <c r="Q220" s="661" t="s">
        <v>300</v>
      </c>
      <c r="R220" s="665"/>
    </row>
    <row r="221" spans="1:18" ht="13.5" thickBot="1" x14ac:dyDescent="0.25">
      <c r="A221" s="642"/>
      <c r="B221" s="643"/>
      <c r="C221" s="643"/>
      <c r="D221" s="644"/>
      <c r="E221" s="24"/>
      <c r="F221" s="28"/>
      <c r="G221" s="28"/>
      <c r="H221" s="28"/>
      <c r="I221" s="28"/>
      <c r="J221" s="28"/>
      <c r="K221" s="28"/>
      <c r="L221" s="672"/>
      <c r="M221" s="669"/>
      <c r="N221" s="670"/>
      <c r="O221" s="670"/>
      <c r="P221" s="670"/>
      <c r="Q221" s="670"/>
      <c r="R221" s="671"/>
    </row>
    <row r="222" spans="1:18" ht="13.5" thickBot="1" x14ac:dyDescent="0.25">
      <c r="A222" s="645"/>
      <c r="B222" s="646"/>
      <c r="C222" s="646"/>
      <c r="D222" s="647"/>
      <c r="E222" s="24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31"/>
    </row>
    <row r="223" spans="1:18" x14ac:dyDescent="0.2">
      <c r="A223" s="24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31"/>
    </row>
    <row r="224" spans="1:18" x14ac:dyDescent="0.2">
      <c r="A224" s="248"/>
      <c r="B224" s="28"/>
      <c r="C224" s="28"/>
      <c r="D224" s="28"/>
      <c r="E224" s="28"/>
      <c r="F224" s="28"/>
      <c r="G224" s="28"/>
      <c r="H224" s="32" t="s">
        <v>68</v>
      </c>
      <c r="I224" s="32" t="s">
        <v>69</v>
      </c>
      <c r="J224" s="32" t="s">
        <v>70</v>
      </c>
      <c r="K224" s="32" t="s">
        <v>71</v>
      </c>
      <c r="L224" s="32" t="s">
        <v>72</v>
      </c>
      <c r="M224" s="32" t="s">
        <v>73</v>
      </c>
      <c r="N224" s="32" t="s">
        <v>74</v>
      </c>
      <c r="O224" s="40" t="s">
        <v>75</v>
      </c>
      <c r="P224" s="40"/>
      <c r="Q224" s="40" t="s">
        <v>76</v>
      </c>
      <c r="R224" s="251"/>
    </row>
    <row r="225" spans="1:18" ht="19.149999999999999" customHeight="1" x14ac:dyDescent="0.2">
      <c r="A225" s="248"/>
      <c r="B225" s="41" t="s">
        <v>77</v>
      </c>
      <c r="C225" s="42" t="str">
        <f>Résultats!E56</f>
        <v>Q6</v>
      </c>
      <c r="D225" s="43"/>
      <c r="E225" s="43"/>
      <c r="F225" s="44"/>
      <c r="G225" s="28"/>
      <c r="H225" s="32">
        <v>1</v>
      </c>
      <c r="I225" s="32" t="s">
        <v>78</v>
      </c>
      <c r="J225" s="32"/>
      <c r="K225" s="32"/>
      <c r="L225" s="32"/>
      <c r="M225" s="32"/>
      <c r="N225" s="32"/>
      <c r="O225" s="45"/>
      <c r="P225" s="46"/>
      <c r="Q225" s="45"/>
      <c r="R225" s="252"/>
    </row>
    <row r="226" spans="1:18" ht="19.149999999999999" customHeight="1" x14ac:dyDescent="0.2">
      <c r="A226" s="248"/>
      <c r="B226" s="47" t="s">
        <v>79</v>
      </c>
      <c r="C226" s="48" t="str">
        <f>VLOOKUP(C225,clubs,2,TRUE)</f>
        <v>LX092</v>
      </c>
      <c r="D226" s="657" t="s">
        <v>264</v>
      </c>
      <c r="E226" s="657"/>
      <c r="F226" s="49"/>
      <c r="G226" s="28"/>
      <c r="H226" s="32">
        <v>2</v>
      </c>
      <c r="I226" s="32" t="s">
        <v>80</v>
      </c>
      <c r="J226" s="32"/>
      <c r="K226" s="32"/>
      <c r="L226" s="32"/>
      <c r="M226" s="32"/>
      <c r="N226" s="32"/>
      <c r="O226" s="45"/>
      <c r="P226" s="46"/>
      <c r="Q226" s="45"/>
      <c r="R226" s="252"/>
    </row>
    <row r="227" spans="1:18" ht="19.149999999999999" customHeight="1" x14ac:dyDescent="0.2">
      <c r="A227" s="248"/>
      <c r="B227" s="50" t="s">
        <v>81</v>
      </c>
      <c r="C227" s="51"/>
      <c r="D227" s="52" t="s">
        <v>292</v>
      </c>
      <c r="E227" s="52" t="s">
        <v>261</v>
      </c>
      <c r="F227" s="52" t="s">
        <v>82</v>
      </c>
      <c r="G227" s="28"/>
      <c r="H227" s="32">
        <v>3</v>
      </c>
      <c r="I227" s="32" t="s">
        <v>83</v>
      </c>
      <c r="J227" s="32"/>
      <c r="K227" s="32"/>
      <c r="L227" s="32"/>
      <c r="M227" s="32"/>
      <c r="N227" s="32"/>
      <c r="O227" s="45"/>
      <c r="P227" s="53"/>
      <c r="Q227" s="45"/>
      <c r="R227" s="253"/>
    </row>
    <row r="228" spans="1:18" ht="19.149999999999999" customHeight="1" x14ac:dyDescent="0.2">
      <c r="A228" s="248"/>
      <c r="B228" s="54"/>
      <c r="C228" s="55"/>
      <c r="D228" s="52"/>
      <c r="E228" s="181" t="e">
        <f>VLOOKUP(C$225,joueurs3,3,FALSE)</f>
        <v>#N/A</v>
      </c>
      <c r="F228" s="52"/>
      <c r="G228" s="28"/>
      <c r="H228" s="32">
        <v>4</v>
      </c>
      <c r="I228" s="32" t="s">
        <v>84</v>
      </c>
      <c r="J228" s="32"/>
      <c r="K228" s="32"/>
      <c r="L228" s="32"/>
      <c r="M228" s="32"/>
      <c r="N228" s="32"/>
      <c r="O228" s="45"/>
      <c r="P228" s="46"/>
      <c r="Q228" s="45"/>
      <c r="R228" s="252"/>
    </row>
    <row r="229" spans="1:18" ht="19.149999999999999" customHeight="1" x14ac:dyDescent="0.2">
      <c r="A229" s="248"/>
      <c r="B229" s="54"/>
      <c r="C229" s="55"/>
      <c r="D229" s="52"/>
      <c r="E229" s="181" t="e">
        <f>VLOOKUP(C$225,joueurs3,4,FALSE)</f>
        <v>#N/A</v>
      </c>
      <c r="F229" s="52"/>
      <c r="G229" s="28"/>
      <c r="H229" s="32">
        <v>5</v>
      </c>
      <c r="I229" s="32" t="s">
        <v>85</v>
      </c>
      <c r="J229" s="32"/>
      <c r="K229" s="32"/>
      <c r="L229" s="32"/>
      <c r="M229" s="32"/>
      <c r="N229" s="32"/>
      <c r="O229" s="45"/>
      <c r="P229" s="46"/>
      <c r="Q229" s="45"/>
      <c r="R229" s="252"/>
    </row>
    <row r="230" spans="1:18" ht="19.149999999999999" customHeight="1" x14ac:dyDescent="0.2">
      <c r="A230" s="248"/>
      <c r="B230" s="54"/>
      <c r="C230" s="55"/>
      <c r="D230" s="52"/>
      <c r="E230" s="181" t="e">
        <f>VLOOKUP(C$225,joueurs3,5,FALSE)</f>
        <v>#N/A</v>
      </c>
      <c r="F230" s="52"/>
      <c r="G230" s="28"/>
      <c r="H230" s="32">
        <v>6</v>
      </c>
      <c r="I230" s="32" t="s">
        <v>86</v>
      </c>
      <c r="J230" s="32"/>
      <c r="K230" s="32"/>
      <c r="L230" s="32"/>
      <c r="M230" s="32"/>
      <c r="N230" s="32"/>
      <c r="O230" s="45"/>
      <c r="P230" s="46"/>
      <c r="Q230" s="45"/>
      <c r="R230" s="252"/>
    </row>
    <row r="231" spans="1:18" ht="19.149999999999999" customHeight="1" x14ac:dyDescent="0.2">
      <c r="A231" s="248"/>
      <c r="B231" s="54"/>
      <c r="C231" s="55"/>
      <c r="D231" s="52"/>
      <c r="E231" s="181" t="e">
        <f>VLOOKUP(C$225,joueurs3,6,FALSE)</f>
        <v>#N/A</v>
      </c>
      <c r="F231" s="52"/>
      <c r="G231" s="28"/>
      <c r="H231" s="32">
        <v>7</v>
      </c>
      <c r="I231" s="32" t="s">
        <v>87</v>
      </c>
      <c r="J231" s="32"/>
      <c r="K231" s="32"/>
      <c r="L231" s="32"/>
      <c r="M231" s="32"/>
      <c r="N231" s="32"/>
      <c r="O231" s="45"/>
      <c r="P231" s="46"/>
      <c r="Q231" s="45"/>
      <c r="R231" s="252"/>
    </row>
    <row r="232" spans="1:18" ht="19.149999999999999" customHeight="1" x14ac:dyDescent="0.2">
      <c r="A232" s="248"/>
      <c r="B232" s="28"/>
      <c r="C232" s="28"/>
      <c r="D232" s="28"/>
      <c r="E232" s="28"/>
      <c r="F232" s="28"/>
      <c r="G232" s="28"/>
      <c r="H232" s="32">
        <v>8</v>
      </c>
      <c r="I232" s="32" t="s">
        <v>88</v>
      </c>
      <c r="J232" s="32"/>
      <c r="K232" s="32"/>
      <c r="L232" s="32"/>
      <c r="M232" s="32"/>
      <c r="N232" s="32"/>
      <c r="O232" s="45"/>
      <c r="P232" s="46"/>
      <c r="Q232" s="45"/>
      <c r="R232" s="252"/>
    </row>
    <row r="233" spans="1:18" ht="19.149999999999999" customHeight="1" x14ac:dyDescent="0.2">
      <c r="A233" s="248"/>
      <c r="B233" s="41" t="s">
        <v>89</v>
      </c>
      <c r="C233" s="42" t="str">
        <f>Résultats!F56</f>
        <v>Q5</v>
      </c>
      <c r="D233" s="43"/>
      <c r="E233" s="43"/>
      <c r="F233" s="44"/>
      <c r="G233" s="28"/>
      <c r="H233" s="32">
        <v>9</v>
      </c>
      <c r="I233" s="32" t="s">
        <v>90</v>
      </c>
      <c r="J233" s="32"/>
      <c r="K233" s="32"/>
      <c r="L233" s="32"/>
      <c r="M233" s="32"/>
      <c r="N233" s="32"/>
      <c r="O233" s="45"/>
      <c r="P233" s="46"/>
      <c r="Q233" s="45"/>
      <c r="R233" s="252"/>
    </row>
    <row r="234" spans="1:18" ht="19.149999999999999" customHeight="1" x14ac:dyDescent="0.2">
      <c r="A234" s="248"/>
      <c r="B234" s="47" t="s">
        <v>79</v>
      </c>
      <c r="C234" s="48" t="str">
        <f>VLOOKUP(C233,clubs,2,TRUE)</f>
        <v>LX092</v>
      </c>
      <c r="D234" s="657" t="s">
        <v>264</v>
      </c>
      <c r="E234" s="657"/>
      <c r="F234" s="49"/>
      <c r="G234" s="28"/>
      <c r="H234" s="32">
        <v>10</v>
      </c>
      <c r="I234" s="32" t="s">
        <v>60</v>
      </c>
      <c r="J234" s="32"/>
      <c r="K234" s="32"/>
      <c r="L234" s="32"/>
      <c r="M234" s="32"/>
      <c r="N234" s="32"/>
      <c r="O234" s="45"/>
      <c r="P234" s="46"/>
      <c r="Q234" s="45"/>
      <c r="R234" s="252"/>
    </row>
    <row r="235" spans="1:18" ht="19.149999999999999" customHeight="1" x14ac:dyDescent="0.2">
      <c r="A235" s="248"/>
      <c r="B235" s="50" t="s">
        <v>81</v>
      </c>
      <c r="C235" s="51"/>
      <c r="D235" s="52" t="s">
        <v>292</v>
      </c>
      <c r="E235" s="52" t="s">
        <v>261</v>
      </c>
      <c r="F235" s="52" t="s">
        <v>82</v>
      </c>
      <c r="G235" s="28"/>
      <c r="H235" s="32">
        <v>11</v>
      </c>
      <c r="I235" s="32" t="s">
        <v>91</v>
      </c>
      <c r="J235" s="32"/>
      <c r="K235" s="32"/>
      <c r="L235" s="32"/>
      <c r="M235" s="32"/>
      <c r="N235" s="32"/>
      <c r="O235" s="45"/>
      <c r="P235" s="46"/>
      <c r="Q235" s="45"/>
      <c r="R235" s="252"/>
    </row>
    <row r="236" spans="1:18" ht="19.149999999999999" customHeight="1" x14ac:dyDescent="0.2">
      <c r="A236" s="248"/>
      <c r="B236" s="54"/>
      <c r="C236" s="55"/>
      <c r="D236" s="52"/>
      <c r="E236" s="181" t="e">
        <f>VLOOKUP(C$233,joueurs3,3,FALSE)</f>
        <v>#N/A</v>
      </c>
      <c r="F236" s="52"/>
      <c r="G236" s="28"/>
      <c r="H236" s="32">
        <v>12</v>
      </c>
      <c r="I236" s="32" t="s">
        <v>59</v>
      </c>
      <c r="J236" s="32"/>
      <c r="K236" s="32"/>
      <c r="L236" s="32"/>
      <c r="M236" s="32"/>
      <c r="N236" s="32"/>
      <c r="O236" s="45"/>
      <c r="P236" s="46"/>
      <c r="Q236" s="45"/>
      <c r="R236" s="252"/>
    </row>
    <row r="237" spans="1:18" ht="19.149999999999999" customHeight="1" x14ac:dyDescent="0.2">
      <c r="A237" s="248"/>
      <c r="B237" s="54"/>
      <c r="C237" s="55"/>
      <c r="D237" s="52"/>
      <c r="E237" s="181" t="e">
        <f>VLOOKUP(C$233,joueurs3,4,FALSE)</f>
        <v>#N/A</v>
      </c>
      <c r="F237" s="52"/>
      <c r="G237" s="28"/>
      <c r="H237" s="32">
        <v>13</v>
      </c>
      <c r="I237" s="32" t="s">
        <v>92</v>
      </c>
      <c r="J237" s="32"/>
      <c r="K237" s="32"/>
      <c r="L237" s="32"/>
      <c r="M237" s="32"/>
      <c r="N237" s="32"/>
      <c r="O237" s="45"/>
      <c r="P237" s="46"/>
      <c r="Q237" s="45"/>
      <c r="R237" s="252"/>
    </row>
    <row r="238" spans="1:18" ht="19.149999999999999" customHeight="1" x14ac:dyDescent="0.2">
      <c r="A238" s="248"/>
      <c r="B238" s="54"/>
      <c r="C238" s="55"/>
      <c r="D238" s="52"/>
      <c r="E238" s="181" t="e">
        <f>VLOOKUP(C$233,joueurs3,5,FALSE)</f>
        <v>#N/A</v>
      </c>
      <c r="F238" s="52"/>
      <c r="G238" s="28"/>
      <c r="H238" s="32">
        <v>14</v>
      </c>
      <c r="I238" s="32" t="s">
        <v>93</v>
      </c>
      <c r="J238" s="32"/>
      <c r="K238" s="32"/>
      <c r="L238" s="32"/>
      <c r="M238" s="32"/>
      <c r="N238" s="32"/>
      <c r="O238" s="45"/>
      <c r="P238" s="46"/>
      <c r="Q238" s="45"/>
      <c r="R238" s="252"/>
    </row>
    <row r="239" spans="1:18" ht="19.149999999999999" customHeight="1" x14ac:dyDescent="0.2">
      <c r="A239" s="248"/>
      <c r="B239" s="54"/>
      <c r="C239" s="55"/>
      <c r="D239" s="52"/>
      <c r="E239" s="181" t="e">
        <f>VLOOKUP(C$233,joueurs3,6,FALSE)</f>
        <v>#N/A</v>
      </c>
      <c r="F239" s="52"/>
      <c r="G239" s="28"/>
      <c r="H239" s="32">
        <v>15</v>
      </c>
      <c r="I239" s="32" t="s">
        <v>94</v>
      </c>
      <c r="J239" s="32"/>
      <c r="K239" s="32"/>
      <c r="L239" s="32"/>
      <c r="M239" s="32"/>
      <c r="N239" s="32"/>
      <c r="O239" s="45"/>
      <c r="P239" s="46"/>
      <c r="Q239" s="45"/>
      <c r="R239" s="252"/>
    </row>
    <row r="240" spans="1:18" ht="19.149999999999999" customHeight="1" x14ac:dyDescent="0.2">
      <c r="A240" s="248"/>
      <c r="B240" s="28"/>
      <c r="C240" s="28"/>
      <c r="D240" s="28"/>
      <c r="E240" s="28"/>
      <c r="F240" s="28"/>
      <c r="G240" s="28"/>
      <c r="H240" s="32">
        <v>16</v>
      </c>
      <c r="I240" s="32" t="s">
        <v>95</v>
      </c>
      <c r="J240" s="32"/>
      <c r="K240" s="32"/>
      <c r="L240" s="32"/>
      <c r="M240" s="32"/>
      <c r="N240" s="32"/>
      <c r="O240" s="45"/>
      <c r="P240" s="46"/>
      <c r="Q240" s="45"/>
      <c r="R240" s="252"/>
    </row>
    <row r="241" spans="1:18" ht="19.149999999999999" customHeight="1" thickBot="1" x14ac:dyDescent="0.25">
      <c r="A241" s="24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31"/>
    </row>
    <row r="242" spans="1:18" ht="19.149999999999999" customHeight="1" thickBot="1" x14ac:dyDescent="0.25">
      <c r="A242" s="248"/>
      <c r="B242" s="41" t="s">
        <v>96</v>
      </c>
      <c r="C242" s="43" t="s">
        <v>97</v>
      </c>
      <c r="D242" s="43"/>
      <c r="E242" s="43"/>
      <c r="F242" s="43" t="s">
        <v>98</v>
      </c>
      <c r="G242" s="43"/>
      <c r="H242" s="44"/>
      <c r="I242" s="28"/>
      <c r="J242" s="28"/>
      <c r="K242" s="28"/>
      <c r="L242" s="28"/>
      <c r="M242" s="56" t="s">
        <v>99</v>
      </c>
      <c r="N242" s="57"/>
      <c r="O242" s="56" t="s">
        <v>100</v>
      </c>
      <c r="P242" s="58"/>
      <c r="Q242" s="56"/>
      <c r="R242" s="57"/>
    </row>
    <row r="243" spans="1:18" ht="19.149999999999999" customHeight="1" x14ac:dyDescent="0.2">
      <c r="A243" s="248"/>
      <c r="B243" s="47" t="s">
        <v>101</v>
      </c>
      <c r="C243" s="48" t="s">
        <v>97</v>
      </c>
      <c r="D243" s="48"/>
      <c r="E243" s="48"/>
      <c r="F243" s="48"/>
      <c r="G243" s="48"/>
      <c r="H243" s="49"/>
      <c r="I243" s="28"/>
      <c r="J243" s="28"/>
      <c r="K243" s="28"/>
      <c r="L243" s="28"/>
      <c r="M243" s="28"/>
      <c r="N243" s="28"/>
      <c r="O243" s="28"/>
      <c r="P243" s="28"/>
      <c r="Q243" s="28"/>
      <c r="R243" s="31"/>
    </row>
    <row r="244" spans="1:18" ht="19.149999999999999" customHeight="1" x14ac:dyDescent="0.2">
      <c r="A244" s="248"/>
      <c r="B244" s="41" t="s">
        <v>102</v>
      </c>
      <c r="C244" s="43" t="s">
        <v>97</v>
      </c>
      <c r="D244" s="43"/>
      <c r="E244" s="43"/>
      <c r="F244" s="43" t="s">
        <v>98</v>
      </c>
      <c r="G244" s="43"/>
      <c r="H244" s="44"/>
      <c r="I244" s="28"/>
      <c r="J244" s="28"/>
      <c r="K244" s="28"/>
      <c r="L244" s="28"/>
      <c r="M244" s="28" t="s">
        <v>103</v>
      </c>
      <c r="N244" s="28"/>
      <c r="O244" s="28"/>
      <c r="P244" s="28"/>
      <c r="Q244" s="28"/>
      <c r="R244" s="31"/>
    </row>
    <row r="245" spans="1:18" ht="19.149999999999999" customHeight="1" x14ac:dyDescent="0.2">
      <c r="A245" s="248"/>
      <c r="B245" s="47" t="s">
        <v>101</v>
      </c>
      <c r="C245" s="48" t="s">
        <v>97</v>
      </c>
      <c r="D245" s="48"/>
      <c r="E245" s="48"/>
      <c r="F245" s="48"/>
      <c r="G245" s="48"/>
      <c r="H245" s="49"/>
      <c r="I245" s="28"/>
      <c r="J245" s="28"/>
      <c r="K245" s="28"/>
      <c r="L245" s="28"/>
      <c r="M245" s="28"/>
      <c r="N245" s="28"/>
      <c r="O245" s="28"/>
      <c r="P245" s="28"/>
      <c r="Q245" s="28"/>
      <c r="R245" s="31"/>
    </row>
    <row r="246" spans="1:18" x14ac:dyDescent="0.2">
      <c r="A246" s="24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31"/>
    </row>
    <row r="247" spans="1:18" ht="13.5" thickBot="1" x14ac:dyDescent="0.25">
      <c r="A247" s="249"/>
      <c r="B247" s="35" t="s">
        <v>104</v>
      </c>
      <c r="C247" s="35" t="s">
        <v>281</v>
      </c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6"/>
    </row>
  </sheetData>
  <customSheetViews>
    <customSheetView guid="{32D1E7BF-E367-4F47-AECB-CBEFA55FAD2E}">
      <selection activeCell="R8" sqref="R8"/>
      <pageMargins left="0.39370078740157483" right="0.39370078740157483" top="0.59055118110236227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94">
    <mergeCell ref="D9:E9"/>
    <mergeCell ref="D17:E17"/>
    <mergeCell ref="D40:E40"/>
    <mergeCell ref="D48:E48"/>
    <mergeCell ref="D71:E71"/>
    <mergeCell ref="A32:D36"/>
    <mergeCell ref="A63:D67"/>
    <mergeCell ref="D203:E203"/>
    <mergeCell ref="D102:E102"/>
    <mergeCell ref="D110:E110"/>
    <mergeCell ref="D133:E133"/>
    <mergeCell ref="D79:E79"/>
    <mergeCell ref="D141:E141"/>
    <mergeCell ref="D164:E164"/>
    <mergeCell ref="D172:E172"/>
    <mergeCell ref="D195:E195"/>
    <mergeCell ref="A94:D98"/>
    <mergeCell ref="A125:D129"/>
    <mergeCell ref="A187:D191"/>
    <mergeCell ref="B166:C169"/>
    <mergeCell ref="A1:D5"/>
    <mergeCell ref="L1:L2"/>
    <mergeCell ref="M1:M2"/>
    <mergeCell ref="N1:N2"/>
    <mergeCell ref="O1:P2"/>
    <mergeCell ref="Q1:R2"/>
    <mergeCell ref="L3:L4"/>
    <mergeCell ref="M3:M4"/>
    <mergeCell ref="N3:N4"/>
    <mergeCell ref="O3:P4"/>
    <mergeCell ref="Q3:R4"/>
    <mergeCell ref="L32:L33"/>
    <mergeCell ref="M32:M33"/>
    <mergeCell ref="N32:N33"/>
    <mergeCell ref="O32:P33"/>
    <mergeCell ref="Q32:R33"/>
    <mergeCell ref="L34:L35"/>
    <mergeCell ref="M34:M35"/>
    <mergeCell ref="N34:N35"/>
    <mergeCell ref="O34:P35"/>
    <mergeCell ref="Q34:R35"/>
    <mergeCell ref="L63:L64"/>
    <mergeCell ref="M63:M64"/>
    <mergeCell ref="N63:N64"/>
    <mergeCell ref="O63:P64"/>
    <mergeCell ref="Q63:R64"/>
    <mergeCell ref="L65:L66"/>
    <mergeCell ref="M65:M66"/>
    <mergeCell ref="N65:N66"/>
    <mergeCell ref="O65:P66"/>
    <mergeCell ref="Q65:R66"/>
    <mergeCell ref="L94:L95"/>
    <mergeCell ref="M94:M95"/>
    <mergeCell ref="N94:N95"/>
    <mergeCell ref="O94:P95"/>
    <mergeCell ref="Q94:R95"/>
    <mergeCell ref="L96:L97"/>
    <mergeCell ref="M96:M97"/>
    <mergeCell ref="N96:N97"/>
    <mergeCell ref="O96:P97"/>
    <mergeCell ref="Q96:R97"/>
    <mergeCell ref="L125:L126"/>
    <mergeCell ref="M125:M126"/>
    <mergeCell ref="N125:N126"/>
    <mergeCell ref="O125:P126"/>
    <mergeCell ref="Q125:R126"/>
    <mergeCell ref="L127:L128"/>
    <mergeCell ref="M127:M128"/>
    <mergeCell ref="N127:N128"/>
    <mergeCell ref="O127:P128"/>
    <mergeCell ref="Q127:R128"/>
    <mergeCell ref="L187:L188"/>
    <mergeCell ref="M187:M188"/>
    <mergeCell ref="N187:N188"/>
    <mergeCell ref="O187:P188"/>
    <mergeCell ref="Q187:R188"/>
    <mergeCell ref="L189:L190"/>
    <mergeCell ref="M189:M190"/>
    <mergeCell ref="N189:N190"/>
    <mergeCell ref="O189:P190"/>
    <mergeCell ref="Q189:R190"/>
    <mergeCell ref="D226:E226"/>
    <mergeCell ref="D234:E234"/>
    <mergeCell ref="Q218:R219"/>
    <mergeCell ref="L220:L221"/>
    <mergeCell ref="M220:M221"/>
    <mergeCell ref="N220:N221"/>
    <mergeCell ref="O220:P221"/>
    <mergeCell ref="Q220:R221"/>
    <mergeCell ref="A218:D222"/>
    <mergeCell ref="L218:L219"/>
    <mergeCell ref="M218:M219"/>
    <mergeCell ref="N218:N219"/>
    <mergeCell ref="O218:P219"/>
  </mergeCells>
  <phoneticPr fontId="0" type="noConversion"/>
  <pageMargins left="0.39370078740157483" right="0.39370078740157483" top="0.59055118110236227" bottom="0.39370078740157483" header="0.51181102362204722" footer="0.51181102362204722"/>
  <pageSetup paperSize="9" orientation="landscape" horizontalDpi="300" verticalDpi="300" r:id="rId2"/>
  <headerFooter alignWithMargins="0"/>
  <rowBreaks count="7" manualBreakCount="7">
    <brk id="30" max="16383" man="1"/>
    <brk id="61" max="16383" man="1"/>
    <brk id="92" max="16383" man="1"/>
    <brk id="123" max="16383" man="1"/>
    <brk id="185" max="16383" man="1"/>
    <brk id="216" max="16383" man="1"/>
    <brk id="247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6</vt:i4>
      </vt:variant>
    </vt:vector>
  </HeadingPairs>
  <TitlesOfParts>
    <vt:vector size="23" baseType="lpstr">
      <vt:lpstr>Résultats</vt:lpstr>
      <vt:lpstr>Répartition</vt:lpstr>
      <vt:lpstr>repart tables</vt:lpstr>
      <vt:lpstr>Champ+ mont</vt:lpstr>
      <vt:lpstr>joueurs qualifiés</vt:lpstr>
      <vt:lpstr>FFT</vt:lpstr>
      <vt:lpstr>VI 1ers</vt:lpstr>
      <vt:lpstr>V 1ers</vt:lpstr>
      <vt:lpstr>IV 1ers </vt:lpstr>
      <vt:lpstr>III 1ers </vt:lpstr>
      <vt:lpstr>II 1er</vt:lpstr>
      <vt:lpstr>PO-PD I+II</vt:lpstr>
      <vt:lpstr>PO-PD II+III</vt:lpstr>
      <vt:lpstr>V 3èmes</vt:lpstr>
      <vt:lpstr>Calcul pts</vt:lpstr>
      <vt:lpstr>LISTE CLUB</vt:lpstr>
      <vt:lpstr>plan de salle</vt:lpstr>
      <vt:lpstr>clubs</vt:lpstr>
      <vt:lpstr>joueurs</vt:lpstr>
      <vt:lpstr>joueurs3</vt:lpstr>
      <vt:lpstr>joueurs4</vt:lpstr>
      <vt:lpstr>matches</vt:lpstr>
      <vt:lpstr>Résultats!Zone_d_impression</vt:lpstr>
    </vt:vector>
  </TitlesOfParts>
  <Company>CPLUX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Bertrand</dc:creator>
  <cp:lastModifiedBy>Joël Giboux</cp:lastModifiedBy>
  <cp:lastPrinted>2020-02-17T06:55:42Z</cp:lastPrinted>
  <dcterms:created xsi:type="dcterms:W3CDTF">2005-04-25T14:48:22Z</dcterms:created>
  <dcterms:modified xsi:type="dcterms:W3CDTF">2022-01-28T09:12:14Z</dcterms:modified>
</cp:coreProperties>
</file>